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28560" windowHeight="16460" activeTab="0"/>
  </bookViews>
  <sheets>
    <sheet name="TrayWtInput" sheetId="1" r:id="rId1"/>
    <sheet name="Report" sheetId="2" r:id="rId2"/>
    <sheet name="RR" sheetId="3" state="hidden" r:id="rId3"/>
    <sheet name="TF" sheetId="4" state="hidden" r:id="rId4"/>
    <sheet name="Calc" sheetId="5" state="hidden" r:id="rId5"/>
  </sheets>
  <definedNames>
    <definedName name="_xlfn.SINGLE" hidden="1">#NAME?</definedName>
    <definedName name="bbbb">OFFSET('RR'!$P$1,(trays+3)/2+4*bout/traydist-bout/traydist-1,0,2*bout/traydist+1,1)</definedName>
    <definedName name="bout">'RR'!$B$1</definedName>
    <definedName name="boutwidths">OFFSET('Calc'!$A$1,1,0,COUNT('Calc'!$A:$A),1)</definedName>
    <definedName name="dist">OFFSET('TrayWtInput'!$A$1,1,2,trays,1)</definedName>
    <definedName name="maxbout">'Report'!$I$40</definedName>
    <definedName name="_xlnm.Print_Area" localSheetId="4">'Calc'!$A$1:$D$30</definedName>
    <definedName name="_xlnm.Print_Area" localSheetId="1">'Report'!$A$1:$G$58</definedName>
    <definedName name="_xlnm.Print_Area" localSheetId="0">OFFSET('TrayWtInput'!$A$1,0,0,'TrayWtInput'!$E$2+1,7)</definedName>
    <definedName name="rr">OFFSET(startrr,0,0,2*bout/traydist,1)</definedName>
    <definedName name="rrdist">OFFSET(startrr,0,-11,4*bout,1)</definedName>
    <definedName name="scale">'Calc'!$K$8</definedName>
    <definedName name="setbout">'Report'!$C$11</definedName>
    <definedName name="start">OFFSET('RR'!$E$1,'RR'!$A$2+1,10)</definedName>
    <definedName name="startrr">OFFSET('RR'!$E$1,'RR'!$A$2+1,10)</definedName>
    <definedName name="starttf">OFFSET('TF'!$E$1,'TF'!$A$2+1,10)</definedName>
    <definedName name="tf">OFFSET(starttf,0,0,2*bout/traydist,1)</definedName>
    <definedName name="traydist">'TrayWtInput'!$F$3</definedName>
    <definedName name="trayrange">'TrayWtInput'!$A$2:$A$241</definedName>
    <definedName name="trayrange2">'TrayWtInput'!$D$2:$D$241</definedName>
    <definedName name="trays">'TrayWtInput'!$E$2</definedName>
    <definedName name="wts">OFFSET('TrayWtInput'!$A$1,1,3,trays,1)</definedName>
    <definedName name="xcvrr">OFFSET('Calc'!$A$1,1,1,'Calc'!$K$6,1)</definedName>
    <definedName name="xcvtf">OFFSET('Calc'!$A$1,1,2,'Calc'!$K$6,1)</definedName>
    <definedName name="xcvxxx">OFFSET('Calc'!$A$1,1,0,'Calc'!$K$6,1)</definedName>
    <definedName name="xxrr2">OFFSET('RR'!$P$1,(trays+3)/2+4*bout/traydist-bout/traydist-1,-1,2*bout/traydist+1,1)</definedName>
    <definedName name="xxtf2">OFFSET('TF'!$P$1,(trays+3)/2+4*bout/traydist-bout/traydist-1,-1,2*bout/traydist+1,1)</definedName>
  </definedNames>
  <calcPr fullCalcOnLoad="1"/>
</workbook>
</file>

<file path=xl/sharedStrings.xml><?xml version="1.0" encoding="utf-8"?>
<sst xmlns="http://schemas.openxmlformats.org/spreadsheetml/2006/main" count="65" uniqueCount="47">
  <si>
    <t>Bout width</t>
  </si>
  <si>
    <t>Distance from centre</t>
  </si>
  <si>
    <t>combined</t>
  </si>
  <si>
    <t>ave</t>
  </si>
  <si>
    <t>sd</t>
  </si>
  <si>
    <t>cv</t>
  </si>
  <si>
    <t>Tray wt (g)</t>
  </si>
  <si>
    <t>RR CV%</t>
  </si>
  <si>
    <t>TF CV%</t>
  </si>
  <si>
    <t>Company Name</t>
  </si>
  <si>
    <t>Fertiliser Type</t>
  </si>
  <si>
    <t>Spinner Revs</t>
  </si>
  <si>
    <t>Bulk Density</t>
  </si>
  <si>
    <t>% of Particles</t>
  </si>
  <si>
    <t>Uniformity Index</t>
  </si>
  <si>
    <t>SPREADMARK TEST REPORT</t>
  </si>
  <si>
    <t>Size Guide Number</t>
  </si>
  <si>
    <t>Current</t>
  </si>
  <si>
    <t>At last calc</t>
  </si>
  <si>
    <t>Tray wts</t>
  </si>
  <si>
    <t>Sieve Size (mm)</t>
  </si>
  <si>
    <t>Certified True Report by Tester</t>
  </si>
  <si>
    <t>Measured application rate</t>
  </si>
  <si>
    <t>RR mean</t>
  </si>
  <si>
    <t>TF mean</t>
  </si>
  <si>
    <t>Set application rate (kg/ha)</t>
  </si>
  <si>
    <t>Set bout width (m)</t>
  </si>
  <si>
    <t>Pan</t>
  </si>
  <si>
    <t>Tray dist</t>
  </si>
  <si>
    <t>Expiry date</t>
  </si>
  <si>
    <t>Certified Bout Width</t>
  </si>
  <si>
    <t>Bin ID</t>
  </si>
  <si>
    <t>Date Tested</t>
  </si>
  <si>
    <t>Vehicle Registration</t>
  </si>
  <si>
    <t>Door</t>
  </si>
  <si>
    <t>Vane</t>
  </si>
  <si>
    <t>Sum</t>
  </si>
  <si>
    <t>Calc Application Rate (kg/ha)</t>
  </si>
  <si>
    <t>Wind Speed &amp; Direction</t>
  </si>
  <si>
    <t>Run Number</t>
  </si>
  <si>
    <t>% to left</t>
  </si>
  <si>
    <t>% to right</t>
  </si>
  <si>
    <t>Bin Make and Model</t>
  </si>
  <si>
    <t>Number of passes</t>
  </si>
  <si>
    <t>scale</t>
  </si>
  <si>
    <t xml:space="preserve"> </t>
  </si>
  <si>
    <t>Version 22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</si>
</sst>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Red][&lt;0.01]General;[Blue][&lt;0.05]0.000;0.000"/>
    <numFmt numFmtId="181" formatCode="[Red][&lt;0.01]0.000;[Blue][&lt;0.05]0.000;0.000"/>
    <numFmt numFmtId="182" formatCode="[Red][&lt;0.01]0.000;[Blue][&lt;0.05]0.000;0.000;[Red]General"/>
    <numFmt numFmtId="183" formatCode="[Red][&lt;0.01]General;[Blue][&lt;0.05]0.000;0.000;[Red]General"/>
    <numFmt numFmtId="184" formatCode="[Red][&lt;0.01]0.0000;[Blue][&lt;0.05]0.000;0.000;[Red]General"/>
    <numFmt numFmtId="185" formatCode="0/0"/>
    <numFmt numFmtId="186" formatCode="0/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.00\x\x"/>
    <numFmt numFmtId="194" formatCode="0.0\ \x\x"/>
    <numFmt numFmtId="195" formatCode="0.0\ \x"/>
    <numFmt numFmtId="196" formatCode="0.00\ &quot;kg/ha&quot;"/>
    <numFmt numFmtId="197" formatCode="0.0\ &quot;kg/ha&quot;"/>
    <numFmt numFmtId="198" formatCode="0\ &quot;kg/ha&quot;"/>
    <numFmt numFmtId="199" formatCode="[$-1409]dddd\,\ d\ mmmm\ yyyy"/>
    <numFmt numFmtId="200" formatCode="mmm\-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24"/>
      <name val="Arial"/>
      <family val="2"/>
    </font>
    <font>
      <sz val="10"/>
      <color indexed="22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sz val="6.85"/>
      <color indexed="8"/>
      <name val="Arial"/>
      <family val="2"/>
    </font>
    <font>
      <b/>
      <sz val="8"/>
      <color indexed="8"/>
      <name val="Arial"/>
      <family val="2"/>
    </font>
    <font>
      <sz val="6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0" fontId="0" fillId="34" borderId="0" xfId="59" applyNumberFormat="1" applyFill="1" applyAlignment="1" applyProtection="1">
      <alignment/>
      <protection/>
    </xf>
    <xf numFmtId="10" fontId="0" fillId="33" borderId="0" xfId="59" applyNumberForma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172" fontId="0" fillId="0" borderId="0" xfId="59" applyNumberFormat="1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0" fontId="0" fillId="34" borderId="0" xfId="59" applyNumberFormat="1" applyFont="1" applyFill="1" applyAlignment="1" applyProtection="1">
      <alignment/>
      <protection/>
    </xf>
    <xf numFmtId="10" fontId="0" fillId="33" borderId="0" xfId="59" applyNumberFormat="1" applyFont="1" applyFill="1" applyAlignment="1" applyProtection="1">
      <alignment/>
      <protection/>
    </xf>
    <xf numFmtId="196" fontId="0" fillId="0" borderId="0" xfId="0" applyNumberFormat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/>
    </xf>
    <xf numFmtId="15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0" fillId="35" borderId="13" xfId="0" applyFill="1" applyBorder="1" applyAlignment="1" applyProtection="1">
      <alignment horizontal="center"/>
      <protection locked="0"/>
    </xf>
    <xf numFmtId="15" fontId="0" fillId="35" borderId="13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98" fontId="0" fillId="0" borderId="10" xfId="0" applyNumberFormat="1" applyBorder="1" applyAlignment="1">
      <alignment horizontal="center"/>
    </xf>
    <xf numFmtId="0" fontId="0" fillId="35" borderId="13" xfId="0" applyNumberFormat="1" applyFill="1" applyBorder="1" applyAlignment="1" applyProtection="1">
      <alignment horizontal="right"/>
      <protection locked="0"/>
    </xf>
    <xf numFmtId="0" fontId="0" fillId="35" borderId="15" xfId="0" applyFill="1" applyBorder="1" applyAlignment="1" applyProtection="1">
      <alignment horizontal="right"/>
      <protection locked="0"/>
    </xf>
    <xf numFmtId="0" fontId="0" fillId="36" borderId="16" xfId="0" applyFill="1" applyBorder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35" borderId="17" xfId="0" applyFill="1" applyBorder="1" applyAlignment="1" applyProtection="1">
      <alignment/>
      <protection locked="0"/>
    </xf>
    <xf numFmtId="0" fontId="0" fillId="0" borderId="18" xfId="0" applyBorder="1" applyAlignment="1">
      <alignment wrapText="1"/>
    </xf>
    <xf numFmtId="0" fontId="50" fillId="0" borderId="0" xfId="0" applyFont="1" applyAlignment="1">
      <alignment/>
    </xf>
    <xf numFmtId="179" fontId="0" fillId="0" borderId="14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16" borderId="10" xfId="0" applyFill="1" applyBorder="1" applyAlignment="1" applyProtection="1">
      <alignment horizontal="right"/>
      <protection/>
    </xf>
    <xf numFmtId="172" fontId="0" fillId="16" borderId="10" xfId="59" applyNumberFormat="1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 patternType="none">
          <bgColor indexed="65"/>
        </patternFill>
      </fill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rgb="FF969696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625"/>
          <c:w val="0.968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Calc!$B$1</c:f>
              <c:strCache>
                <c:ptCount val="1"/>
                <c:pt idx="0">
                  <c:v>RR CV%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[0]!xcvxxx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[0]!xcvrr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Calc!$C$1</c:f>
              <c:strCache>
                <c:ptCount val="1"/>
                <c:pt idx="0">
                  <c:v>TF CV%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[0]!xcvxxx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[0]!xcvtf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Calc!$R$12:$R$13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Calc!$S$12:$S$13</c:f>
              <c:numCache>
                <c:ptCount val="2"/>
                <c:pt idx="0">
                  <c:v>0.15</c:v>
                </c:pt>
                <c:pt idx="1">
                  <c:v>0.15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Calc!$R$12:$R$13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Calc!$T$12:$T$13</c:f>
              <c:numCach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yVal>
          <c:smooth val="0"/>
        </c:ser>
        <c:axId val="27371646"/>
        <c:axId val="45018223"/>
      </c:scatterChart>
      <c:val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Bout Width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 val="autoZero"/>
        <c:crossBetween val="midCat"/>
        <c:dispUnits/>
        <c:majorUnit val="5"/>
        <c:minorUnit val="1"/>
      </c:valAx>
      <c:valAx>
        <c:axId val="45018223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85"/>
          <c:y val="0.10225"/>
          <c:w val="0.188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Tray Wt (g)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6475"/>
          <c:w val="0.9365"/>
          <c:h val="0.6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[0]!wts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[0]!dist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[0]!wts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Report!$I$22:$I$23</c:f>
              <c:numCache/>
            </c:numRef>
          </c:xVal>
          <c:yVal>
            <c:numRef>
              <c:f>Report!$J$22:$J$23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[0]!bbbb</c:f>
              <c:numCache>
                <c:ptCount val="17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  <c:pt idx="11">
                  <c:v>-1.25</c:v>
                </c:pt>
                <c:pt idx="12">
                  <c:v>-1.75</c:v>
                </c:pt>
                <c:pt idx="13">
                  <c:v>-2.25</c:v>
                </c:pt>
                <c:pt idx="14">
                  <c:v>-2.75</c:v>
                </c:pt>
                <c:pt idx="15">
                  <c:v>-3.25</c:v>
                </c:pt>
                <c:pt idx="16">
                  <c:v>-3.75</c:v>
                </c:pt>
              </c:numCache>
            </c:numRef>
          </c:xVal>
          <c:yVal>
            <c:numRef>
              <c:f>[0]!xxrr2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Report!$I$24:$I$25</c:f>
              <c:numCache/>
            </c:numRef>
          </c:xVal>
          <c:yVal>
            <c:numRef>
              <c:f>Report!$J$24:$J$25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[0]!bbbb</c:f>
              <c:numCache>
                <c:ptCount val="17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  <c:pt idx="11">
                  <c:v>-1.25</c:v>
                </c:pt>
                <c:pt idx="12">
                  <c:v>-1.75</c:v>
                </c:pt>
                <c:pt idx="13">
                  <c:v>-2.25</c:v>
                </c:pt>
                <c:pt idx="14">
                  <c:v>-2.75</c:v>
                </c:pt>
                <c:pt idx="15">
                  <c:v>-3.25</c:v>
                </c:pt>
                <c:pt idx="16">
                  <c:v>-3.75</c:v>
                </c:pt>
              </c:numCache>
            </c:numRef>
          </c:xVal>
          <c:yVal>
            <c:numRef>
              <c:f>[0]!xxtf2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Report!$I$20:$I$21</c:f>
              <c:numCache/>
            </c:numRef>
          </c:xVal>
          <c:yVal>
            <c:numRef>
              <c:f>Report!$J$20:$J$21</c:f>
              <c:numCache/>
            </c:numRef>
          </c:yVal>
          <c:smooth val="0"/>
        </c:ser>
        <c:axId val="51854875"/>
        <c:axId val="64040692"/>
      </c:scatterChart>
      <c:valAx>
        <c:axId val="5185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centre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0692"/>
        <c:crosses val="autoZero"/>
        <c:crossBetween val="midCat"/>
        <c:dispUnits/>
      </c:valAx>
      <c:valAx>
        <c:axId val="64040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4875"/>
        <c:crossesAt val="-1000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Sieve Chart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19375"/>
          <c:w val="0.819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Report!$E$3</c:f>
              <c:strCache>
                <c:ptCount val="1"/>
                <c:pt idx="0">
                  <c:v>% of Particles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Report!$D$5:$D$12</c:f>
              <c:numCache/>
            </c:numRef>
          </c:cat>
          <c:val>
            <c:numRef>
              <c:f>Report!$E$5:$E$12</c:f>
              <c:numCache/>
            </c:numRef>
          </c:val>
        </c:ser>
        <c:gapWidth val="0"/>
        <c:axId val="39495317"/>
        <c:axId val="19913534"/>
      </c:barChart>
      <c:catAx>
        <c:axId val="3949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Sieve Size (mm)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Particles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24125"/>
          <c:w val="0.749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RR!$E$1</c:f>
              <c:strCache>
                <c:ptCount val="1"/>
                <c:pt idx="0">
                  <c:v>Tray wt (g)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RR!$D$2:$D$78</c:f>
              <c:numCache/>
            </c:numRef>
          </c:cat>
          <c:val>
            <c:numRef>
              <c:f>RR!$E$2:$E$78</c:f>
              <c:numCache/>
            </c:numRef>
          </c:val>
        </c:ser>
        <c:axId val="45004079"/>
        <c:axId val="2383528"/>
      </c:bar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auto val="1"/>
        <c:lblOffset val="100"/>
        <c:tickLblSkip val="6"/>
        <c:noMultiLvlLbl val="0"/>
      </c:catAx>
      <c:valAx>
        <c:axId val="238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4105"/>
          <c:w val="0.231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14225"/>
          <c:w val="0.922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RR!$E$1</c:f>
              <c:strCache>
                <c:ptCount val="1"/>
                <c:pt idx="0">
                  <c:v>Tray wt (g)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[0]!dist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[0]!wts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832171"/>
        <c:axId val="44271812"/>
      </c:scatterChart>
      <c:val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1812"/>
        <c:crosses val="autoZero"/>
        <c:crossBetween val="midCat"/>
        <c:dispUnits/>
      </c:valAx>
      <c:valAx>
        <c:axId val="44271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2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201"/>
          <c:w val="0.749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TF!$E$1</c:f>
              <c:strCache>
                <c:ptCount val="1"/>
                <c:pt idx="0">
                  <c:v>Tray wt (g)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TF!$D$2:$D$78</c:f>
              <c:numCache/>
            </c:numRef>
          </c:cat>
          <c:val>
            <c:numRef>
              <c:f>TF!$E$2:$E$78</c:f>
              <c:numCache/>
            </c:numRef>
          </c:val>
        </c:ser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auto val="1"/>
        <c:lblOffset val="100"/>
        <c:tickLblSkip val="6"/>
        <c:noMultiLvlLbl val="0"/>
      </c:catAx>
      <c:valAx>
        <c:axId val="292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1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401"/>
          <c:w val="0.231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47625</xdr:rowOff>
    </xdr:from>
    <xdr:to>
      <xdr:col>8</xdr:col>
      <xdr:colOff>523875</xdr:colOff>
      <xdr:row>15</xdr:row>
      <xdr:rowOff>0</xdr:rowOff>
    </xdr:to>
    <xdr:sp>
      <xdr:nvSpPr>
        <xdr:cNvPr id="1" name="Callout: Bent Line 1"/>
        <xdr:cNvSpPr>
          <a:spLocks/>
        </xdr:cNvSpPr>
      </xdr:nvSpPr>
      <xdr:spPr>
        <a:xfrm>
          <a:off x="2952750" y="1828800"/>
          <a:ext cx="2295525" cy="923925"/>
        </a:xfrm>
        <a:prstGeom prst="borderCallout2">
          <a:avLst>
            <a:gd name="adj1" fmla="val -148083"/>
            <a:gd name="adj2" fmla="val -182583"/>
            <a:gd name="adj3" fmla="val -59796"/>
            <a:gd name="adj4" fmla="val -50638"/>
            <a:gd name="adj5" fmla="val -30231"/>
          </a:avLst>
        </a:prstGeom>
        <a:solidFill>
          <a:srgbClr val="C6D9F1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Start</a:t>
          </a:r>
          <a:r>
            <a:rPr lang="en-US" cap="none" sz="1100" b="0" i="0" u="none" baseline="0">
              <a:solidFill>
                <a:srgbClr val="000000"/>
              </a:solidFill>
            </a:rPr>
            <a:t> with positive value here when entering weights from right to left.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Start</a:t>
          </a:r>
          <a:r>
            <a:rPr lang="en-US" cap="none" sz="1100" b="0" i="0" u="none" baseline="0">
              <a:solidFill>
                <a:srgbClr val="000000"/>
              </a:solidFill>
            </a:rPr>
            <a:t> with negative value here when entering weights from left to right.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61055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6</xdr:col>
      <xdr:colOff>1095375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3676650"/>
        <a:ext cx="65246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6</xdr:col>
      <xdr:colOff>1114425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4810125" y="762000"/>
        <a:ext cx="17335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3</xdr:row>
      <xdr:rowOff>95250</xdr:rowOff>
    </xdr:from>
    <xdr:to>
      <xdr:col>12</xdr:col>
      <xdr:colOff>19050</xdr:colOff>
      <xdr:row>12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296150" y="1019175"/>
          <a:ext cx="22288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change the set of bout widths at which the CVs are calculated: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Unhide sheet "Calc"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Unprotect sheet "Calc" - you will need the password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Alter the bout width values as required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Reset the protection with the password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Hide the sheet</a:t>
          </a:r>
        </a:p>
      </xdr:txBody>
    </xdr:sp>
    <xdr:clientData/>
  </xdr:twoCellAnchor>
  <xdr:twoCellAnchor>
    <xdr:from>
      <xdr:col>8</xdr:col>
      <xdr:colOff>152400</xdr:colOff>
      <xdr:row>12</xdr:row>
      <xdr:rowOff>85725</xdr:rowOff>
    </xdr:from>
    <xdr:to>
      <xdr:col>12</xdr:col>
      <xdr:colOff>409575</xdr:colOff>
      <xdr:row>25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296150" y="2466975"/>
          <a:ext cx="261937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change sieve sizes: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Unprotect this sheet - you will need the password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Alter the sieve sizes as required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Reset the protection with the password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sieve sizes than the 6 provided are required, extra rows will need to be inserted and the formulae in columns O,P, Q modifed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0" y="0"/>
          <a:ext cx="4724400" cy="962025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Changes in Version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-corrected %left &amp; right calculations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819150</xdr:colOff>
      <xdr:row>11</xdr:row>
      <xdr:rowOff>9525</xdr:rowOff>
    </xdr:to>
    <xdr:pic>
      <xdr:nvPicPr>
        <xdr:cNvPr id="7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057400"/>
          <a:ext cx="819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7</xdr:row>
      <xdr:rowOff>47625</xdr:rowOff>
    </xdr:from>
    <xdr:to>
      <xdr:col>26</xdr:col>
      <xdr:colOff>381000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11087100" y="15525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2</xdr:row>
      <xdr:rowOff>66675</xdr:rowOff>
    </xdr:from>
    <xdr:to>
      <xdr:col>15</xdr:col>
      <xdr:colOff>381000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4381500" y="762000"/>
        <a:ext cx="46767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7</xdr:row>
      <xdr:rowOff>47625</xdr:rowOff>
    </xdr:from>
    <xdr:to>
      <xdr:col>26</xdr:col>
      <xdr:colOff>381000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1087100" y="15525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8</xdr:row>
      <xdr:rowOff>0</xdr:rowOff>
    </xdr:from>
    <xdr:to>
      <xdr:col>3</xdr:col>
      <xdr:colOff>47625</xdr:colOff>
      <xdr:row>10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666875"/>
          <a:ext cx="1295400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must be entered in RR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2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11" sqref="F111"/>
    </sheetView>
  </sheetViews>
  <sheetFormatPr defaultColWidth="11.421875" defaultRowHeight="12.75"/>
  <cols>
    <col min="1" max="16384" width="8.8515625" style="0" customWidth="1"/>
  </cols>
  <sheetData>
    <row r="1" spans="1:7" ht="38.25" customHeight="1">
      <c r="A1" s="1" t="s">
        <v>1</v>
      </c>
      <c r="B1" s="1" t="s">
        <v>6</v>
      </c>
      <c r="C1" s="60" t="str">
        <f>IF(E2=F2,"","All cells from B2 to B"&amp;F2+1&amp;" (yellow background) must have weights entered and cells below these (grey background) must be empty.")</f>
        <v>All cells from B2 to B114 (yellow background) must have weights entered and cells below these (grey background) must be empty.</v>
      </c>
      <c r="D1" s="60"/>
      <c r="E1" s="60"/>
      <c r="F1" s="60"/>
      <c r="G1" s="60"/>
    </row>
    <row r="2" spans="1:7" ht="12.75">
      <c r="A2" s="11">
        <v>28</v>
      </c>
      <c r="B2" s="11"/>
      <c r="C2" s="49">
        <f>A2</f>
        <v>28</v>
      </c>
      <c r="D2" s="49">
        <f>IF(B2="m",AVERAGE(B1,B3),IF(ISNUMBER(B2),B2,""))</f>
      </c>
      <c r="E2" s="18">
        <f>COUNT(D:D)</f>
        <v>0</v>
      </c>
      <c r="F2" s="18">
        <f>G2*2*A2/F3+1</f>
        <v>113</v>
      </c>
      <c r="G2" s="18">
        <f>SIGN(A2)</f>
        <v>1</v>
      </c>
    </row>
    <row r="3" spans="1:6" ht="12.75">
      <c r="A3">
        <f aca="true" t="shared" si="0" ref="A3:A34">A2-traydist*$G$2</f>
        <v>27.5</v>
      </c>
      <c r="B3" s="11"/>
      <c r="C3" s="49">
        <f aca="true" t="shared" si="1" ref="C3:C66">C2-traydist*$G$2</f>
        <v>27.5</v>
      </c>
      <c r="D3" s="49">
        <f aca="true" t="shared" si="2" ref="D3:D66">IF(B3="m",AVERAGE(B2,B4),IF(ISNUMBER(B3),B3,""))</f>
      </c>
      <c r="E3" s="28" t="s">
        <v>28</v>
      </c>
      <c r="F3" s="11">
        <v>0.5</v>
      </c>
    </row>
    <row r="4" spans="1:4" ht="12.75">
      <c r="A4">
        <f t="shared" si="0"/>
        <v>27</v>
      </c>
      <c r="B4" s="11"/>
      <c r="C4" s="49">
        <f t="shared" si="1"/>
        <v>27</v>
      </c>
      <c r="D4" s="49">
        <f t="shared" si="2"/>
      </c>
    </row>
    <row r="5" spans="1:4" ht="12.75">
      <c r="A5">
        <f t="shared" si="0"/>
        <v>26.5</v>
      </c>
      <c r="B5" s="11"/>
      <c r="C5" s="49">
        <f t="shared" si="1"/>
        <v>26.5</v>
      </c>
      <c r="D5" s="49">
        <f t="shared" si="2"/>
      </c>
    </row>
    <row r="6" spans="1:4" ht="12.75">
      <c r="A6">
        <f t="shared" si="0"/>
        <v>26</v>
      </c>
      <c r="B6" s="11"/>
      <c r="C6" s="49">
        <f t="shared" si="1"/>
        <v>26</v>
      </c>
      <c r="D6" s="49">
        <f t="shared" si="2"/>
      </c>
    </row>
    <row r="7" spans="1:4" ht="12.75">
      <c r="A7">
        <f t="shared" si="0"/>
        <v>25.5</v>
      </c>
      <c r="B7" s="11"/>
      <c r="C7" s="49">
        <f t="shared" si="1"/>
        <v>25.5</v>
      </c>
      <c r="D7" s="49">
        <f t="shared" si="2"/>
      </c>
    </row>
    <row r="8" spans="1:4" ht="12.75">
      <c r="A8">
        <f t="shared" si="0"/>
        <v>25</v>
      </c>
      <c r="B8" s="11"/>
      <c r="C8" s="49">
        <f t="shared" si="1"/>
        <v>25</v>
      </c>
      <c r="D8" s="49">
        <f t="shared" si="2"/>
      </c>
    </row>
    <row r="9" spans="1:4" ht="12.75">
      <c r="A9">
        <f t="shared" si="0"/>
        <v>24.5</v>
      </c>
      <c r="B9" s="11"/>
      <c r="C9" s="49">
        <f t="shared" si="1"/>
        <v>24.5</v>
      </c>
      <c r="D9" s="49">
        <f t="shared" si="2"/>
      </c>
    </row>
    <row r="10" spans="1:4" ht="12.75">
      <c r="A10">
        <f t="shared" si="0"/>
        <v>24</v>
      </c>
      <c r="B10" s="55"/>
      <c r="C10" s="49">
        <f t="shared" si="1"/>
        <v>24</v>
      </c>
      <c r="D10" s="49">
        <f t="shared" si="2"/>
      </c>
    </row>
    <row r="11" spans="1:4" ht="12.75">
      <c r="A11">
        <f t="shared" si="0"/>
        <v>23.5</v>
      </c>
      <c r="B11" s="11"/>
      <c r="C11" s="49">
        <f t="shared" si="1"/>
        <v>23.5</v>
      </c>
      <c r="D11" s="49">
        <f t="shared" si="2"/>
      </c>
    </row>
    <row r="12" spans="1:4" ht="12.75">
      <c r="A12">
        <f t="shared" si="0"/>
        <v>23</v>
      </c>
      <c r="B12" s="11"/>
      <c r="C12" s="49">
        <f t="shared" si="1"/>
        <v>23</v>
      </c>
      <c r="D12" s="49">
        <f t="shared" si="2"/>
      </c>
    </row>
    <row r="13" spans="1:4" ht="12.75">
      <c r="A13">
        <f t="shared" si="0"/>
        <v>22.5</v>
      </c>
      <c r="B13" s="11"/>
      <c r="C13" s="49">
        <f t="shared" si="1"/>
        <v>22.5</v>
      </c>
      <c r="D13" s="49">
        <f t="shared" si="2"/>
      </c>
    </row>
    <row r="14" spans="1:4" ht="12.75">
      <c r="A14">
        <f t="shared" si="0"/>
        <v>22</v>
      </c>
      <c r="B14" s="11"/>
      <c r="C14" s="49">
        <f t="shared" si="1"/>
        <v>22</v>
      </c>
      <c r="D14" s="49">
        <f t="shared" si="2"/>
      </c>
    </row>
    <row r="15" spans="1:4" ht="12.75">
      <c r="A15">
        <f t="shared" si="0"/>
        <v>21.5</v>
      </c>
      <c r="B15" s="11"/>
      <c r="C15" s="49">
        <f t="shared" si="1"/>
        <v>21.5</v>
      </c>
      <c r="D15" s="49">
        <f t="shared" si="2"/>
      </c>
    </row>
    <row r="16" spans="1:4" ht="12.75">
      <c r="A16">
        <f t="shared" si="0"/>
        <v>21</v>
      </c>
      <c r="B16" s="11"/>
      <c r="C16" s="49">
        <f t="shared" si="1"/>
        <v>21</v>
      </c>
      <c r="D16" s="49">
        <f t="shared" si="2"/>
      </c>
    </row>
    <row r="17" spans="1:4" ht="12.75">
      <c r="A17">
        <f t="shared" si="0"/>
        <v>20.5</v>
      </c>
      <c r="B17" s="11"/>
      <c r="C17" s="49">
        <f t="shared" si="1"/>
        <v>20.5</v>
      </c>
      <c r="D17" s="49">
        <f t="shared" si="2"/>
      </c>
    </row>
    <row r="18" spans="1:4" ht="12.75">
      <c r="A18">
        <f t="shared" si="0"/>
        <v>20</v>
      </c>
      <c r="B18" s="55"/>
      <c r="C18" s="49">
        <f t="shared" si="1"/>
        <v>20</v>
      </c>
      <c r="D18" s="49">
        <f t="shared" si="2"/>
      </c>
    </row>
    <row r="19" spans="1:4" ht="12.75">
      <c r="A19">
        <f t="shared" si="0"/>
        <v>19.5</v>
      </c>
      <c r="B19" s="11"/>
      <c r="C19" s="49">
        <f t="shared" si="1"/>
        <v>19.5</v>
      </c>
      <c r="D19" s="49">
        <f t="shared" si="2"/>
      </c>
    </row>
    <row r="20" spans="1:4" ht="12.75">
      <c r="A20">
        <f t="shared" si="0"/>
        <v>19</v>
      </c>
      <c r="B20" s="11"/>
      <c r="C20" s="49">
        <f t="shared" si="1"/>
        <v>19</v>
      </c>
      <c r="D20" s="49">
        <f t="shared" si="2"/>
      </c>
    </row>
    <row r="21" spans="1:4" ht="12.75">
      <c r="A21">
        <f t="shared" si="0"/>
        <v>18.5</v>
      </c>
      <c r="B21" s="11"/>
      <c r="C21" s="49">
        <f t="shared" si="1"/>
        <v>18.5</v>
      </c>
      <c r="D21" s="49">
        <f t="shared" si="2"/>
      </c>
    </row>
    <row r="22" spans="1:4" ht="12.75">
      <c r="A22">
        <f t="shared" si="0"/>
        <v>18</v>
      </c>
      <c r="B22" s="11"/>
      <c r="C22" s="49">
        <f t="shared" si="1"/>
        <v>18</v>
      </c>
      <c r="D22" s="49">
        <f t="shared" si="2"/>
      </c>
    </row>
    <row r="23" spans="1:4" ht="12.75">
      <c r="A23">
        <f t="shared" si="0"/>
        <v>17.5</v>
      </c>
      <c r="B23" s="11"/>
      <c r="C23" s="49">
        <f t="shared" si="1"/>
        <v>17.5</v>
      </c>
      <c r="D23" s="49">
        <f t="shared" si="2"/>
      </c>
    </row>
    <row r="24" spans="1:4" ht="12.75">
      <c r="A24">
        <f t="shared" si="0"/>
        <v>17</v>
      </c>
      <c r="B24" s="11"/>
      <c r="C24" s="49">
        <f t="shared" si="1"/>
        <v>17</v>
      </c>
      <c r="D24" s="49">
        <f t="shared" si="2"/>
      </c>
    </row>
    <row r="25" spans="1:4" ht="12.75">
      <c r="A25">
        <f t="shared" si="0"/>
        <v>16.5</v>
      </c>
      <c r="B25" s="11"/>
      <c r="C25" s="49">
        <f t="shared" si="1"/>
        <v>16.5</v>
      </c>
      <c r="D25" s="49">
        <f t="shared" si="2"/>
      </c>
    </row>
    <row r="26" spans="1:4" ht="12.75">
      <c r="A26">
        <f t="shared" si="0"/>
        <v>16</v>
      </c>
      <c r="B26" s="11"/>
      <c r="C26" s="49">
        <f t="shared" si="1"/>
        <v>16</v>
      </c>
      <c r="D26" s="49">
        <f t="shared" si="2"/>
      </c>
    </row>
    <row r="27" spans="1:4" ht="12.75">
      <c r="A27">
        <f t="shared" si="0"/>
        <v>15.5</v>
      </c>
      <c r="B27" s="55"/>
      <c r="C27" s="49">
        <f t="shared" si="1"/>
        <v>15.5</v>
      </c>
      <c r="D27" s="49">
        <f t="shared" si="2"/>
      </c>
    </row>
    <row r="28" spans="1:4" ht="12.75">
      <c r="A28">
        <f t="shared" si="0"/>
        <v>15</v>
      </c>
      <c r="B28" s="11"/>
      <c r="C28" s="49">
        <f t="shared" si="1"/>
        <v>15</v>
      </c>
      <c r="D28" s="49">
        <f t="shared" si="2"/>
      </c>
    </row>
    <row r="29" spans="1:4" ht="12.75">
      <c r="A29">
        <f t="shared" si="0"/>
        <v>14.5</v>
      </c>
      <c r="B29" s="11"/>
      <c r="C29" s="49">
        <f t="shared" si="1"/>
        <v>14.5</v>
      </c>
      <c r="D29" s="49">
        <f t="shared" si="2"/>
      </c>
    </row>
    <row r="30" spans="1:4" ht="12.75">
      <c r="A30">
        <f t="shared" si="0"/>
        <v>14</v>
      </c>
      <c r="B30" s="11"/>
      <c r="C30" s="49">
        <f t="shared" si="1"/>
        <v>14</v>
      </c>
      <c r="D30" s="49">
        <f t="shared" si="2"/>
      </c>
    </row>
    <row r="31" spans="1:4" ht="12.75">
      <c r="A31">
        <f t="shared" si="0"/>
        <v>13.5</v>
      </c>
      <c r="B31" s="11"/>
      <c r="C31" s="49">
        <f t="shared" si="1"/>
        <v>13.5</v>
      </c>
      <c r="D31" s="49">
        <f t="shared" si="2"/>
      </c>
    </row>
    <row r="32" spans="1:4" ht="12.75">
      <c r="A32">
        <f t="shared" si="0"/>
        <v>13</v>
      </c>
      <c r="B32" s="11"/>
      <c r="C32" s="49">
        <f t="shared" si="1"/>
        <v>13</v>
      </c>
      <c r="D32" s="49">
        <f t="shared" si="2"/>
      </c>
    </row>
    <row r="33" spans="1:4" ht="12.75">
      <c r="A33">
        <f t="shared" si="0"/>
        <v>12.5</v>
      </c>
      <c r="B33" s="11"/>
      <c r="C33" s="49">
        <f t="shared" si="1"/>
        <v>12.5</v>
      </c>
      <c r="D33" s="49">
        <f t="shared" si="2"/>
      </c>
    </row>
    <row r="34" spans="1:4" ht="12.75">
      <c r="A34">
        <f t="shared" si="0"/>
        <v>12</v>
      </c>
      <c r="B34" s="11"/>
      <c r="C34" s="49">
        <f t="shared" si="1"/>
        <v>12</v>
      </c>
      <c r="D34" s="49">
        <f t="shared" si="2"/>
      </c>
    </row>
    <row r="35" spans="1:4" ht="12.75">
      <c r="A35">
        <f aca="true" t="shared" si="3" ref="A35:A66">A34-traydist*$G$2</f>
        <v>11.5</v>
      </c>
      <c r="B35" s="55"/>
      <c r="C35" s="49">
        <f t="shared" si="1"/>
        <v>11.5</v>
      </c>
      <c r="D35" s="49">
        <f t="shared" si="2"/>
      </c>
    </row>
    <row r="36" spans="1:4" ht="12.75">
      <c r="A36">
        <f t="shared" si="3"/>
        <v>11</v>
      </c>
      <c r="B36" s="11"/>
      <c r="C36" s="49">
        <f t="shared" si="1"/>
        <v>11</v>
      </c>
      <c r="D36" s="49">
        <f t="shared" si="2"/>
      </c>
    </row>
    <row r="37" spans="1:4" ht="12.75">
      <c r="A37">
        <f t="shared" si="3"/>
        <v>10.5</v>
      </c>
      <c r="B37" s="11"/>
      <c r="C37" s="49">
        <f t="shared" si="1"/>
        <v>10.5</v>
      </c>
      <c r="D37" s="49">
        <f t="shared" si="2"/>
      </c>
    </row>
    <row r="38" spans="1:4" ht="12.75">
      <c r="A38">
        <f t="shared" si="3"/>
        <v>10</v>
      </c>
      <c r="B38" s="11"/>
      <c r="C38" s="49">
        <f t="shared" si="1"/>
        <v>10</v>
      </c>
      <c r="D38" s="49">
        <f t="shared" si="2"/>
      </c>
    </row>
    <row r="39" spans="1:4" ht="12.75">
      <c r="A39">
        <f t="shared" si="3"/>
        <v>9.5</v>
      </c>
      <c r="B39" s="11"/>
      <c r="C39" s="49">
        <f t="shared" si="1"/>
        <v>9.5</v>
      </c>
      <c r="D39" s="49">
        <f t="shared" si="2"/>
      </c>
    </row>
    <row r="40" spans="1:4" ht="12.75">
      <c r="A40">
        <f t="shared" si="3"/>
        <v>9</v>
      </c>
      <c r="B40" s="11"/>
      <c r="C40" s="49">
        <f t="shared" si="1"/>
        <v>9</v>
      </c>
      <c r="D40" s="49">
        <f t="shared" si="2"/>
      </c>
    </row>
    <row r="41" spans="1:4" ht="12.75">
      <c r="A41">
        <f t="shared" si="3"/>
        <v>8.5</v>
      </c>
      <c r="B41" s="11"/>
      <c r="C41" s="49">
        <f t="shared" si="1"/>
        <v>8.5</v>
      </c>
      <c r="D41" s="49">
        <f t="shared" si="2"/>
      </c>
    </row>
    <row r="42" spans="1:4" ht="12.75">
      <c r="A42">
        <f t="shared" si="3"/>
        <v>8</v>
      </c>
      <c r="B42" s="11"/>
      <c r="C42" s="49">
        <f t="shared" si="1"/>
        <v>8</v>
      </c>
      <c r="D42" s="49">
        <f t="shared" si="2"/>
      </c>
    </row>
    <row r="43" spans="1:4" ht="12.75">
      <c r="A43">
        <f t="shared" si="3"/>
        <v>7.5</v>
      </c>
      <c r="B43" s="11"/>
      <c r="C43" s="49">
        <f t="shared" si="1"/>
        <v>7.5</v>
      </c>
      <c r="D43" s="49">
        <f t="shared" si="2"/>
      </c>
    </row>
    <row r="44" spans="1:4" ht="12.75">
      <c r="A44">
        <f t="shared" si="3"/>
        <v>7</v>
      </c>
      <c r="B44" s="11"/>
      <c r="C44" s="49">
        <f t="shared" si="1"/>
        <v>7</v>
      </c>
      <c r="D44" s="49">
        <f t="shared" si="2"/>
      </c>
    </row>
    <row r="45" spans="1:4" ht="12.75">
      <c r="A45">
        <f t="shared" si="3"/>
        <v>6.5</v>
      </c>
      <c r="B45" s="11"/>
      <c r="C45" s="49">
        <f t="shared" si="1"/>
        <v>6.5</v>
      </c>
      <c r="D45" s="49">
        <f t="shared" si="2"/>
      </c>
    </row>
    <row r="46" spans="1:4" ht="12.75">
      <c r="A46">
        <f t="shared" si="3"/>
        <v>6</v>
      </c>
      <c r="B46" s="11"/>
      <c r="C46" s="49">
        <f t="shared" si="1"/>
        <v>6</v>
      </c>
      <c r="D46" s="49">
        <f t="shared" si="2"/>
      </c>
    </row>
    <row r="47" spans="1:4" ht="12.75">
      <c r="A47">
        <f t="shared" si="3"/>
        <v>5.5</v>
      </c>
      <c r="B47" s="11"/>
      <c r="C47" s="49">
        <f t="shared" si="1"/>
        <v>5.5</v>
      </c>
      <c r="D47" s="49">
        <f t="shared" si="2"/>
      </c>
    </row>
    <row r="48" spans="1:4" ht="12.75">
      <c r="A48">
        <f t="shared" si="3"/>
        <v>5</v>
      </c>
      <c r="B48" s="11"/>
      <c r="C48" s="49">
        <f t="shared" si="1"/>
        <v>5</v>
      </c>
      <c r="D48" s="49">
        <f t="shared" si="2"/>
      </c>
    </row>
    <row r="49" spans="1:4" ht="12.75">
      <c r="A49">
        <f t="shared" si="3"/>
        <v>4.5</v>
      </c>
      <c r="B49" s="11"/>
      <c r="C49" s="49">
        <f t="shared" si="1"/>
        <v>4.5</v>
      </c>
      <c r="D49" s="49">
        <f t="shared" si="2"/>
      </c>
    </row>
    <row r="50" spans="1:4" ht="12.75">
      <c r="A50">
        <f t="shared" si="3"/>
        <v>4</v>
      </c>
      <c r="B50" s="11"/>
      <c r="C50" s="49">
        <f t="shared" si="1"/>
        <v>4</v>
      </c>
      <c r="D50" s="49">
        <f t="shared" si="2"/>
      </c>
    </row>
    <row r="51" spans="1:4" ht="12.75">
      <c r="A51">
        <f t="shared" si="3"/>
        <v>3.5</v>
      </c>
      <c r="B51" s="11"/>
      <c r="C51" s="49">
        <f t="shared" si="1"/>
        <v>3.5</v>
      </c>
      <c r="D51" s="49">
        <f t="shared" si="2"/>
      </c>
    </row>
    <row r="52" spans="1:4" ht="12.75">
      <c r="A52">
        <f t="shared" si="3"/>
        <v>3</v>
      </c>
      <c r="B52" s="11"/>
      <c r="C52" s="49">
        <f t="shared" si="1"/>
        <v>3</v>
      </c>
      <c r="D52" s="49">
        <f t="shared" si="2"/>
      </c>
    </row>
    <row r="53" spans="1:4" ht="12.75">
      <c r="A53">
        <f t="shared" si="3"/>
        <v>2.5</v>
      </c>
      <c r="B53" s="11"/>
      <c r="C53" s="49">
        <f t="shared" si="1"/>
        <v>2.5</v>
      </c>
      <c r="D53" s="49">
        <f t="shared" si="2"/>
      </c>
    </row>
    <row r="54" spans="1:4" ht="12.75">
      <c r="A54">
        <f t="shared" si="3"/>
        <v>2</v>
      </c>
      <c r="B54" s="55"/>
      <c r="C54" s="49">
        <f t="shared" si="1"/>
        <v>2</v>
      </c>
      <c r="D54" s="49">
        <f t="shared" si="2"/>
      </c>
    </row>
    <row r="55" spans="1:4" ht="12.75">
      <c r="A55">
        <f t="shared" si="3"/>
        <v>1.5</v>
      </c>
      <c r="B55" s="11"/>
      <c r="C55" s="49">
        <f t="shared" si="1"/>
        <v>1.5</v>
      </c>
      <c r="D55" s="49">
        <f t="shared" si="2"/>
      </c>
    </row>
    <row r="56" spans="1:4" ht="12.75">
      <c r="A56">
        <f t="shared" si="3"/>
        <v>1</v>
      </c>
      <c r="B56" s="11"/>
      <c r="C56" s="49">
        <f t="shared" si="1"/>
        <v>1</v>
      </c>
      <c r="D56" s="49">
        <f t="shared" si="2"/>
      </c>
    </row>
    <row r="57" spans="1:4" ht="12.75">
      <c r="A57">
        <f t="shared" si="3"/>
        <v>0.5</v>
      </c>
      <c r="B57" s="11"/>
      <c r="C57" s="49">
        <f t="shared" si="1"/>
        <v>0.5</v>
      </c>
      <c r="D57" s="49">
        <f t="shared" si="2"/>
      </c>
    </row>
    <row r="58" spans="1:4" ht="12.75">
      <c r="A58">
        <f t="shared" si="3"/>
        <v>0</v>
      </c>
      <c r="B58" s="11"/>
      <c r="C58" s="49">
        <f t="shared" si="1"/>
        <v>0</v>
      </c>
      <c r="D58" s="49">
        <f t="shared" si="2"/>
      </c>
    </row>
    <row r="59" spans="1:4" ht="12.75">
      <c r="A59">
        <f t="shared" si="3"/>
        <v>-0.5</v>
      </c>
      <c r="B59" s="11"/>
      <c r="C59" s="49">
        <f t="shared" si="1"/>
        <v>-0.5</v>
      </c>
      <c r="D59" s="49">
        <f t="shared" si="2"/>
      </c>
    </row>
    <row r="60" spans="1:4" ht="12.75">
      <c r="A60">
        <f t="shared" si="3"/>
        <v>-1</v>
      </c>
      <c r="B60" s="11"/>
      <c r="C60" s="49">
        <f t="shared" si="1"/>
        <v>-1</v>
      </c>
      <c r="D60" s="49">
        <f t="shared" si="2"/>
      </c>
    </row>
    <row r="61" spans="1:4" ht="12.75">
      <c r="A61">
        <f t="shared" si="3"/>
        <v>-1.5</v>
      </c>
      <c r="B61" s="11"/>
      <c r="C61" s="49">
        <f t="shared" si="1"/>
        <v>-1.5</v>
      </c>
      <c r="D61" s="49">
        <f t="shared" si="2"/>
      </c>
    </row>
    <row r="62" spans="1:4" ht="12.75">
      <c r="A62">
        <f t="shared" si="3"/>
        <v>-2</v>
      </c>
      <c r="B62" s="11"/>
      <c r="C62" s="49">
        <f t="shared" si="1"/>
        <v>-2</v>
      </c>
      <c r="D62" s="49">
        <f t="shared" si="2"/>
      </c>
    </row>
    <row r="63" spans="1:4" ht="12.75">
      <c r="A63">
        <f t="shared" si="3"/>
        <v>-2.5</v>
      </c>
      <c r="B63" s="11"/>
      <c r="C63" s="49">
        <f t="shared" si="1"/>
        <v>-2.5</v>
      </c>
      <c r="D63" s="49">
        <f t="shared" si="2"/>
      </c>
    </row>
    <row r="64" spans="1:4" ht="12.75">
      <c r="A64">
        <f t="shared" si="3"/>
        <v>-3</v>
      </c>
      <c r="B64" s="11"/>
      <c r="C64" s="49">
        <f t="shared" si="1"/>
        <v>-3</v>
      </c>
      <c r="D64" s="49">
        <f t="shared" si="2"/>
      </c>
    </row>
    <row r="65" spans="1:4" ht="12.75">
      <c r="A65">
        <f t="shared" si="3"/>
        <v>-3.5</v>
      </c>
      <c r="B65" s="11"/>
      <c r="C65" s="49">
        <f t="shared" si="1"/>
        <v>-3.5</v>
      </c>
      <c r="D65" s="49">
        <f t="shared" si="2"/>
      </c>
    </row>
    <row r="66" spans="1:4" ht="12.75">
      <c r="A66">
        <f t="shared" si="3"/>
        <v>-4</v>
      </c>
      <c r="B66" s="11"/>
      <c r="C66" s="49">
        <f t="shared" si="1"/>
        <v>-4</v>
      </c>
      <c r="D66" s="49">
        <f t="shared" si="2"/>
      </c>
    </row>
    <row r="67" spans="1:4" ht="12.75">
      <c r="A67">
        <f aca="true" t="shared" si="4" ref="A67:A130">A66-traydist*$G$2</f>
        <v>-4.5</v>
      </c>
      <c r="B67" s="11"/>
      <c r="C67" s="49">
        <f aca="true" t="shared" si="5" ref="C67:C130">C66-traydist*$G$2</f>
        <v>-4.5</v>
      </c>
      <c r="D67" s="49">
        <f aca="true" t="shared" si="6" ref="D67:D130">IF(B67="m",AVERAGE(B66,B68),IF(ISNUMBER(B67),B67,""))</f>
      </c>
    </row>
    <row r="68" spans="1:4" ht="12.75">
      <c r="A68">
        <f t="shared" si="4"/>
        <v>-5</v>
      </c>
      <c r="B68" s="11"/>
      <c r="C68" s="49">
        <f t="shared" si="5"/>
        <v>-5</v>
      </c>
      <c r="D68" s="49">
        <f t="shared" si="6"/>
      </c>
    </row>
    <row r="69" spans="1:4" ht="12.75">
      <c r="A69">
        <f t="shared" si="4"/>
        <v>-5.5</v>
      </c>
      <c r="B69" s="11"/>
      <c r="C69" s="49">
        <f t="shared" si="5"/>
        <v>-5.5</v>
      </c>
      <c r="D69" s="49">
        <f t="shared" si="6"/>
      </c>
    </row>
    <row r="70" spans="1:4" ht="12.75">
      <c r="A70">
        <f t="shared" si="4"/>
        <v>-6</v>
      </c>
      <c r="B70" s="11"/>
      <c r="C70" s="49">
        <f t="shared" si="5"/>
        <v>-6</v>
      </c>
      <c r="D70" s="49">
        <f t="shared" si="6"/>
      </c>
    </row>
    <row r="71" spans="1:4" ht="12.75">
      <c r="A71">
        <f t="shared" si="4"/>
        <v>-6.5</v>
      </c>
      <c r="B71" s="11"/>
      <c r="C71" s="49">
        <f t="shared" si="5"/>
        <v>-6.5</v>
      </c>
      <c r="D71" s="49">
        <f t="shared" si="6"/>
      </c>
    </row>
    <row r="72" spans="1:4" ht="12.75">
      <c r="A72">
        <f t="shared" si="4"/>
        <v>-7</v>
      </c>
      <c r="B72" s="11"/>
      <c r="C72" s="49">
        <f t="shared" si="5"/>
        <v>-7</v>
      </c>
      <c r="D72" s="49">
        <f t="shared" si="6"/>
      </c>
    </row>
    <row r="73" spans="1:4" ht="12.75">
      <c r="A73">
        <f t="shared" si="4"/>
        <v>-7.5</v>
      </c>
      <c r="B73" s="11"/>
      <c r="C73" s="49">
        <f t="shared" si="5"/>
        <v>-7.5</v>
      </c>
      <c r="D73" s="49">
        <f t="shared" si="6"/>
      </c>
    </row>
    <row r="74" spans="1:4" ht="12.75">
      <c r="A74">
        <f t="shared" si="4"/>
        <v>-8</v>
      </c>
      <c r="B74" s="55"/>
      <c r="C74" s="49">
        <f t="shared" si="5"/>
        <v>-8</v>
      </c>
      <c r="D74" s="49">
        <f t="shared" si="6"/>
      </c>
    </row>
    <row r="75" spans="1:4" ht="12.75">
      <c r="A75">
        <f t="shared" si="4"/>
        <v>-8.5</v>
      </c>
      <c r="B75" s="11"/>
      <c r="C75" s="49">
        <f t="shared" si="5"/>
        <v>-8.5</v>
      </c>
      <c r="D75" s="49">
        <f t="shared" si="6"/>
      </c>
    </row>
    <row r="76" spans="1:4" ht="12.75">
      <c r="A76">
        <f t="shared" si="4"/>
        <v>-9</v>
      </c>
      <c r="B76" s="11"/>
      <c r="C76" s="49">
        <f t="shared" si="5"/>
        <v>-9</v>
      </c>
      <c r="D76" s="49">
        <f t="shared" si="6"/>
      </c>
    </row>
    <row r="77" spans="1:4" ht="12.75">
      <c r="A77">
        <f t="shared" si="4"/>
        <v>-9.5</v>
      </c>
      <c r="B77" s="11"/>
      <c r="C77" s="49">
        <f t="shared" si="5"/>
        <v>-9.5</v>
      </c>
      <c r="D77" s="49">
        <f t="shared" si="6"/>
      </c>
    </row>
    <row r="78" spans="1:4" ht="12.75">
      <c r="A78">
        <f t="shared" si="4"/>
        <v>-10</v>
      </c>
      <c r="B78" s="11"/>
      <c r="C78" s="49">
        <f t="shared" si="5"/>
        <v>-10</v>
      </c>
      <c r="D78" s="49">
        <f t="shared" si="6"/>
      </c>
    </row>
    <row r="79" spans="1:4" ht="12.75">
      <c r="A79">
        <f t="shared" si="4"/>
        <v>-10.5</v>
      </c>
      <c r="B79" s="11" t="s">
        <v>45</v>
      </c>
      <c r="C79" s="49">
        <f t="shared" si="5"/>
        <v>-10.5</v>
      </c>
      <c r="D79" s="49">
        <f t="shared" si="6"/>
      </c>
    </row>
    <row r="80" spans="1:4" ht="12.75">
      <c r="A80">
        <f t="shared" si="4"/>
        <v>-11</v>
      </c>
      <c r="B80" s="11" t="s">
        <v>45</v>
      </c>
      <c r="C80" s="49">
        <f t="shared" si="5"/>
        <v>-11</v>
      </c>
      <c r="D80" s="49">
        <f t="shared" si="6"/>
      </c>
    </row>
    <row r="81" spans="1:4" ht="12.75">
      <c r="A81">
        <f t="shared" si="4"/>
        <v>-11.5</v>
      </c>
      <c r="B81" s="11" t="s">
        <v>45</v>
      </c>
      <c r="C81" s="49">
        <f t="shared" si="5"/>
        <v>-11.5</v>
      </c>
      <c r="D81" s="49">
        <f t="shared" si="6"/>
      </c>
    </row>
    <row r="82" spans="1:4" ht="12.75">
      <c r="A82">
        <f t="shared" si="4"/>
        <v>-12</v>
      </c>
      <c r="B82" s="11" t="s">
        <v>45</v>
      </c>
      <c r="C82" s="49">
        <f t="shared" si="5"/>
        <v>-12</v>
      </c>
      <c r="D82" s="49">
        <f t="shared" si="6"/>
      </c>
    </row>
    <row r="83" spans="1:4" ht="12.75">
      <c r="A83">
        <f t="shared" si="4"/>
        <v>-12.5</v>
      </c>
      <c r="B83" s="11" t="s">
        <v>45</v>
      </c>
      <c r="C83" s="49">
        <f t="shared" si="5"/>
        <v>-12.5</v>
      </c>
      <c r="D83" s="49">
        <f t="shared" si="6"/>
      </c>
    </row>
    <row r="84" spans="1:4" ht="12.75">
      <c r="A84">
        <f t="shared" si="4"/>
        <v>-13</v>
      </c>
      <c r="B84" s="11" t="s">
        <v>45</v>
      </c>
      <c r="C84" s="49">
        <f t="shared" si="5"/>
        <v>-13</v>
      </c>
      <c r="D84" s="49">
        <f t="shared" si="6"/>
      </c>
    </row>
    <row r="85" spans="1:4" ht="12.75">
      <c r="A85">
        <f t="shared" si="4"/>
        <v>-13.5</v>
      </c>
      <c r="B85" s="11" t="s">
        <v>45</v>
      </c>
      <c r="C85" s="49">
        <f t="shared" si="5"/>
        <v>-13.5</v>
      </c>
      <c r="D85" s="49">
        <f t="shared" si="6"/>
      </c>
    </row>
    <row r="86" spans="1:4" ht="12.75">
      <c r="A86">
        <f t="shared" si="4"/>
        <v>-14</v>
      </c>
      <c r="B86" s="11" t="s">
        <v>45</v>
      </c>
      <c r="C86" s="49">
        <f t="shared" si="5"/>
        <v>-14</v>
      </c>
      <c r="D86" s="49">
        <f t="shared" si="6"/>
      </c>
    </row>
    <row r="87" spans="1:4" ht="12.75">
      <c r="A87">
        <f t="shared" si="4"/>
        <v>-14.5</v>
      </c>
      <c r="B87" s="11"/>
      <c r="C87" s="49">
        <f t="shared" si="5"/>
        <v>-14.5</v>
      </c>
      <c r="D87" s="49">
        <f t="shared" si="6"/>
      </c>
    </row>
    <row r="88" spans="1:4" ht="12.75">
      <c r="A88">
        <f t="shared" si="4"/>
        <v>-15</v>
      </c>
      <c r="B88" s="11"/>
      <c r="C88" s="49">
        <f t="shared" si="5"/>
        <v>-15</v>
      </c>
      <c r="D88" s="49">
        <f t="shared" si="6"/>
      </c>
    </row>
    <row r="89" spans="1:4" ht="12.75">
      <c r="A89">
        <f t="shared" si="4"/>
        <v>-15.5</v>
      </c>
      <c r="B89" s="11"/>
      <c r="C89" s="49">
        <f t="shared" si="5"/>
        <v>-15.5</v>
      </c>
      <c r="D89" s="49">
        <f t="shared" si="6"/>
      </c>
    </row>
    <row r="90" spans="1:4" ht="12.75">
      <c r="A90">
        <f t="shared" si="4"/>
        <v>-16</v>
      </c>
      <c r="B90" s="11"/>
      <c r="C90" s="49">
        <f t="shared" si="5"/>
        <v>-16</v>
      </c>
      <c r="D90" s="49">
        <f t="shared" si="6"/>
      </c>
    </row>
    <row r="91" spans="1:4" ht="12.75">
      <c r="A91">
        <f t="shared" si="4"/>
        <v>-16.5</v>
      </c>
      <c r="B91" s="11"/>
      <c r="C91" s="49">
        <f t="shared" si="5"/>
        <v>-16.5</v>
      </c>
      <c r="D91" s="49">
        <f t="shared" si="6"/>
      </c>
    </row>
    <row r="92" spans="1:4" ht="12.75">
      <c r="A92">
        <f t="shared" si="4"/>
        <v>-17</v>
      </c>
      <c r="B92" s="11"/>
      <c r="C92" s="49">
        <f t="shared" si="5"/>
        <v>-17</v>
      </c>
      <c r="D92" s="49">
        <f t="shared" si="6"/>
      </c>
    </row>
    <row r="93" spans="1:4" ht="12.75">
      <c r="A93">
        <f t="shared" si="4"/>
        <v>-17.5</v>
      </c>
      <c r="B93" s="11"/>
      <c r="C93" s="49">
        <f t="shared" si="5"/>
        <v>-17.5</v>
      </c>
      <c r="D93" s="49">
        <f t="shared" si="6"/>
      </c>
    </row>
    <row r="94" spans="1:4" ht="12.75">
      <c r="A94">
        <f t="shared" si="4"/>
        <v>-18</v>
      </c>
      <c r="B94" s="11"/>
      <c r="C94" s="49">
        <f t="shared" si="5"/>
        <v>-18</v>
      </c>
      <c r="D94" s="49">
        <f t="shared" si="6"/>
      </c>
    </row>
    <row r="95" spans="1:4" ht="12.75">
      <c r="A95">
        <f t="shared" si="4"/>
        <v>-18.5</v>
      </c>
      <c r="B95" s="11"/>
      <c r="C95" s="49">
        <f t="shared" si="5"/>
        <v>-18.5</v>
      </c>
      <c r="D95" s="49">
        <f t="shared" si="6"/>
      </c>
    </row>
    <row r="96" spans="1:4" ht="12.75">
      <c r="A96">
        <f t="shared" si="4"/>
        <v>-19</v>
      </c>
      <c r="B96" s="11"/>
      <c r="C96" s="49">
        <f t="shared" si="5"/>
        <v>-19</v>
      </c>
      <c r="D96" s="49">
        <f t="shared" si="6"/>
      </c>
    </row>
    <row r="97" spans="1:4" ht="12.75">
      <c r="A97">
        <f t="shared" si="4"/>
        <v>-19.5</v>
      </c>
      <c r="B97" s="11"/>
      <c r="C97" s="49">
        <f t="shared" si="5"/>
        <v>-19.5</v>
      </c>
      <c r="D97" s="49">
        <f t="shared" si="6"/>
      </c>
    </row>
    <row r="98" spans="1:4" ht="12.75">
      <c r="A98">
        <f t="shared" si="4"/>
        <v>-20</v>
      </c>
      <c r="B98" s="11"/>
      <c r="C98" s="49">
        <f t="shared" si="5"/>
        <v>-20</v>
      </c>
      <c r="D98" s="49">
        <f t="shared" si="6"/>
      </c>
    </row>
    <row r="99" spans="1:4" ht="12.75">
      <c r="A99">
        <f t="shared" si="4"/>
        <v>-20.5</v>
      </c>
      <c r="B99" s="11"/>
      <c r="C99" s="49">
        <f t="shared" si="5"/>
        <v>-20.5</v>
      </c>
      <c r="D99" s="49">
        <f t="shared" si="6"/>
      </c>
    </row>
    <row r="100" spans="1:4" ht="12.75">
      <c r="A100">
        <f t="shared" si="4"/>
        <v>-21</v>
      </c>
      <c r="B100" s="11"/>
      <c r="C100" s="49">
        <f t="shared" si="5"/>
        <v>-21</v>
      </c>
      <c r="D100" s="49">
        <f t="shared" si="6"/>
      </c>
    </row>
    <row r="101" spans="1:4" ht="12.75">
      <c r="A101">
        <f t="shared" si="4"/>
        <v>-21.5</v>
      </c>
      <c r="B101" s="11"/>
      <c r="C101" s="49">
        <f t="shared" si="5"/>
        <v>-21.5</v>
      </c>
      <c r="D101" s="49">
        <f t="shared" si="6"/>
      </c>
    </row>
    <row r="102" spans="1:4" ht="12.75">
      <c r="A102">
        <f t="shared" si="4"/>
        <v>-22</v>
      </c>
      <c r="B102" s="11"/>
      <c r="C102" s="49">
        <f t="shared" si="5"/>
        <v>-22</v>
      </c>
      <c r="D102" s="49">
        <f t="shared" si="6"/>
      </c>
    </row>
    <row r="103" spans="1:4" ht="12.75">
      <c r="A103">
        <f t="shared" si="4"/>
        <v>-22.5</v>
      </c>
      <c r="B103" s="11"/>
      <c r="C103" s="49">
        <f t="shared" si="5"/>
        <v>-22.5</v>
      </c>
      <c r="D103" s="49">
        <f t="shared" si="6"/>
      </c>
    </row>
    <row r="104" spans="1:4" ht="12.75">
      <c r="A104">
        <f t="shared" si="4"/>
        <v>-23</v>
      </c>
      <c r="B104" s="11"/>
      <c r="C104" s="49">
        <f t="shared" si="5"/>
        <v>-23</v>
      </c>
      <c r="D104" s="49">
        <f t="shared" si="6"/>
      </c>
    </row>
    <row r="105" spans="1:4" ht="12.75">
      <c r="A105">
        <f t="shared" si="4"/>
        <v>-23.5</v>
      </c>
      <c r="B105" s="11"/>
      <c r="C105" s="49">
        <f t="shared" si="5"/>
        <v>-23.5</v>
      </c>
      <c r="D105" s="49">
        <f t="shared" si="6"/>
      </c>
    </row>
    <row r="106" spans="1:4" ht="12.75">
      <c r="A106">
        <f t="shared" si="4"/>
        <v>-24</v>
      </c>
      <c r="B106" s="11"/>
      <c r="C106" s="49">
        <f t="shared" si="5"/>
        <v>-24</v>
      </c>
      <c r="D106" s="49">
        <f t="shared" si="6"/>
      </c>
    </row>
    <row r="107" spans="1:4" ht="12.75">
      <c r="A107">
        <f t="shared" si="4"/>
        <v>-24.5</v>
      </c>
      <c r="B107" s="11"/>
      <c r="C107" s="49">
        <f t="shared" si="5"/>
        <v>-24.5</v>
      </c>
      <c r="D107" s="49">
        <f t="shared" si="6"/>
      </c>
    </row>
    <row r="108" spans="1:4" ht="12.75">
      <c r="A108">
        <f t="shared" si="4"/>
        <v>-25</v>
      </c>
      <c r="B108" s="11"/>
      <c r="C108" s="49">
        <f t="shared" si="5"/>
        <v>-25</v>
      </c>
      <c r="D108" s="49">
        <f t="shared" si="6"/>
      </c>
    </row>
    <row r="109" spans="1:4" ht="12.75">
      <c r="A109">
        <f t="shared" si="4"/>
        <v>-25.5</v>
      </c>
      <c r="B109" s="11"/>
      <c r="C109" s="49">
        <f t="shared" si="5"/>
        <v>-25.5</v>
      </c>
      <c r="D109" s="49">
        <f t="shared" si="6"/>
      </c>
    </row>
    <row r="110" spans="1:4" ht="12.75">
      <c r="A110">
        <f t="shared" si="4"/>
        <v>-26</v>
      </c>
      <c r="B110" s="11"/>
      <c r="C110" s="49">
        <f t="shared" si="5"/>
        <v>-26</v>
      </c>
      <c r="D110" s="49">
        <f t="shared" si="6"/>
      </c>
    </row>
    <row r="111" spans="1:4" ht="12.75">
      <c r="A111">
        <f t="shared" si="4"/>
        <v>-26.5</v>
      </c>
      <c r="B111" s="11"/>
      <c r="C111" s="49">
        <f t="shared" si="5"/>
        <v>-26.5</v>
      </c>
      <c r="D111" s="49">
        <f t="shared" si="6"/>
      </c>
    </row>
    <row r="112" spans="1:4" ht="12.75">
      <c r="A112">
        <f t="shared" si="4"/>
        <v>-27</v>
      </c>
      <c r="B112" s="11"/>
      <c r="C112" s="49">
        <f t="shared" si="5"/>
        <v>-27</v>
      </c>
      <c r="D112" s="49">
        <f t="shared" si="6"/>
      </c>
    </row>
    <row r="113" spans="1:4" ht="12.75">
      <c r="A113">
        <f t="shared" si="4"/>
        <v>-27.5</v>
      </c>
      <c r="B113" s="11"/>
      <c r="C113" s="49">
        <f t="shared" si="5"/>
        <v>-27.5</v>
      </c>
      <c r="D113" s="49">
        <f t="shared" si="6"/>
      </c>
    </row>
    <row r="114" spans="1:4" ht="12.75">
      <c r="A114">
        <f t="shared" si="4"/>
        <v>-28</v>
      </c>
      <c r="B114" s="11"/>
      <c r="C114" s="49">
        <f t="shared" si="5"/>
        <v>-28</v>
      </c>
      <c r="D114" s="49">
        <f t="shared" si="6"/>
      </c>
    </row>
    <row r="115" spans="1:4" ht="12.75">
      <c r="A115">
        <f t="shared" si="4"/>
        <v>-28.5</v>
      </c>
      <c r="B115" s="11"/>
      <c r="C115" s="49">
        <f t="shared" si="5"/>
        <v>-28.5</v>
      </c>
      <c r="D115" s="49">
        <f t="shared" si="6"/>
      </c>
    </row>
    <row r="116" spans="1:4" ht="12.75">
      <c r="A116">
        <f t="shared" si="4"/>
        <v>-29</v>
      </c>
      <c r="B116" s="11"/>
      <c r="C116" s="49">
        <f t="shared" si="5"/>
        <v>-29</v>
      </c>
      <c r="D116" s="49">
        <f t="shared" si="6"/>
      </c>
    </row>
    <row r="117" spans="1:4" ht="12.75">
      <c r="A117">
        <f t="shared" si="4"/>
        <v>-29.5</v>
      </c>
      <c r="B117" s="11"/>
      <c r="C117" s="49">
        <f t="shared" si="5"/>
        <v>-29.5</v>
      </c>
      <c r="D117" s="49">
        <f t="shared" si="6"/>
      </c>
    </row>
    <row r="118" spans="1:4" ht="12.75">
      <c r="A118">
        <f t="shared" si="4"/>
        <v>-30</v>
      </c>
      <c r="B118" s="11"/>
      <c r="C118" s="49">
        <f t="shared" si="5"/>
        <v>-30</v>
      </c>
      <c r="D118" s="49">
        <f t="shared" si="6"/>
      </c>
    </row>
    <row r="119" spans="1:4" ht="12.75">
      <c r="A119">
        <f t="shared" si="4"/>
        <v>-30.5</v>
      </c>
      <c r="B119" s="11"/>
      <c r="C119" s="49">
        <f t="shared" si="5"/>
        <v>-30.5</v>
      </c>
      <c r="D119" s="49">
        <f t="shared" si="6"/>
      </c>
    </row>
    <row r="120" spans="1:4" ht="12.75">
      <c r="A120">
        <f t="shared" si="4"/>
        <v>-31</v>
      </c>
      <c r="B120" s="11"/>
      <c r="C120" s="49">
        <f t="shared" si="5"/>
        <v>-31</v>
      </c>
      <c r="D120" s="49">
        <f t="shared" si="6"/>
      </c>
    </row>
    <row r="121" spans="1:4" ht="12.75">
      <c r="A121">
        <f t="shared" si="4"/>
        <v>-31.5</v>
      </c>
      <c r="B121" s="11"/>
      <c r="C121" s="49">
        <f t="shared" si="5"/>
        <v>-31.5</v>
      </c>
      <c r="D121" s="49">
        <f t="shared" si="6"/>
      </c>
    </row>
    <row r="122" spans="1:4" ht="12.75">
      <c r="A122">
        <f t="shared" si="4"/>
        <v>-32</v>
      </c>
      <c r="B122" s="11"/>
      <c r="C122" s="49">
        <f t="shared" si="5"/>
        <v>-32</v>
      </c>
      <c r="D122" s="49">
        <f t="shared" si="6"/>
      </c>
    </row>
    <row r="123" spans="1:4" ht="12.75">
      <c r="A123">
        <f t="shared" si="4"/>
        <v>-32.5</v>
      </c>
      <c r="B123" s="11"/>
      <c r="C123" s="49">
        <f t="shared" si="5"/>
        <v>-32.5</v>
      </c>
      <c r="D123" s="49">
        <f t="shared" si="6"/>
      </c>
    </row>
    <row r="124" spans="1:4" ht="12.75">
      <c r="A124">
        <f t="shared" si="4"/>
        <v>-33</v>
      </c>
      <c r="B124" s="11"/>
      <c r="C124" s="49">
        <f t="shared" si="5"/>
        <v>-33</v>
      </c>
      <c r="D124" s="49">
        <f t="shared" si="6"/>
      </c>
    </row>
    <row r="125" spans="1:4" ht="12.75">
      <c r="A125">
        <f t="shared" si="4"/>
        <v>-33.5</v>
      </c>
      <c r="B125" s="11"/>
      <c r="C125" s="49">
        <f t="shared" si="5"/>
        <v>-33.5</v>
      </c>
      <c r="D125" s="49">
        <f t="shared" si="6"/>
      </c>
    </row>
    <row r="126" spans="1:4" ht="12.75">
      <c r="A126">
        <f t="shared" si="4"/>
        <v>-34</v>
      </c>
      <c r="B126" s="11"/>
      <c r="C126" s="49">
        <f t="shared" si="5"/>
        <v>-34</v>
      </c>
      <c r="D126" s="49">
        <f t="shared" si="6"/>
      </c>
    </row>
    <row r="127" spans="1:4" ht="12.75">
      <c r="A127">
        <f t="shared" si="4"/>
        <v>-34.5</v>
      </c>
      <c r="B127" s="11"/>
      <c r="C127" s="49">
        <f t="shared" si="5"/>
        <v>-34.5</v>
      </c>
      <c r="D127" s="49">
        <f t="shared" si="6"/>
      </c>
    </row>
    <row r="128" spans="1:4" ht="12.75">
      <c r="A128">
        <f t="shared" si="4"/>
        <v>-35</v>
      </c>
      <c r="B128" s="11"/>
      <c r="C128" s="49">
        <f t="shared" si="5"/>
        <v>-35</v>
      </c>
      <c r="D128" s="49">
        <f t="shared" si="6"/>
      </c>
    </row>
    <row r="129" spans="1:4" ht="12.75">
      <c r="A129">
        <f t="shared" si="4"/>
        <v>-35.5</v>
      </c>
      <c r="B129" s="11"/>
      <c r="C129" s="49">
        <f t="shared" si="5"/>
        <v>-35.5</v>
      </c>
      <c r="D129" s="49">
        <f t="shared" si="6"/>
      </c>
    </row>
    <row r="130" spans="1:4" ht="12.75">
      <c r="A130">
        <f t="shared" si="4"/>
        <v>-36</v>
      </c>
      <c r="B130" s="11"/>
      <c r="C130" s="49">
        <f t="shared" si="5"/>
        <v>-36</v>
      </c>
      <c r="D130" s="49">
        <f t="shared" si="6"/>
      </c>
    </row>
    <row r="131" spans="1:4" ht="12.75">
      <c r="A131">
        <f aca="true" t="shared" si="7" ref="A131:A194">A130-traydist*$G$2</f>
        <v>-36.5</v>
      </c>
      <c r="B131" s="11"/>
      <c r="C131" s="49">
        <f aca="true" t="shared" si="8" ref="C131:C194">C130-traydist*$G$2</f>
        <v>-36.5</v>
      </c>
      <c r="D131" s="49">
        <f aca="true" t="shared" si="9" ref="D131:D194">IF(B131="m",AVERAGE(B130,B132),IF(ISNUMBER(B131),B131,""))</f>
      </c>
    </row>
    <row r="132" spans="1:4" ht="12.75">
      <c r="A132">
        <f t="shared" si="7"/>
        <v>-37</v>
      </c>
      <c r="B132" s="11"/>
      <c r="C132" s="49">
        <f t="shared" si="8"/>
        <v>-37</v>
      </c>
      <c r="D132" s="49">
        <f t="shared" si="9"/>
      </c>
    </row>
    <row r="133" spans="1:4" ht="12.75">
      <c r="A133">
        <f t="shared" si="7"/>
        <v>-37.5</v>
      </c>
      <c r="B133" s="11"/>
      <c r="C133" s="49">
        <f t="shared" si="8"/>
        <v>-37.5</v>
      </c>
      <c r="D133" s="49">
        <f t="shared" si="9"/>
      </c>
    </row>
    <row r="134" spans="1:4" ht="12.75">
      <c r="A134">
        <f t="shared" si="7"/>
        <v>-38</v>
      </c>
      <c r="B134" s="11"/>
      <c r="C134" s="49">
        <f t="shared" si="8"/>
        <v>-38</v>
      </c>
      <c r="D134" s="49">
        <f t="shared" si="9"/>
      </c>
    </row>
    <row r="135" spans="1:4" ht="12.75">
      <c r="A135">
        <f t="shared" si="7"/>
        <v>-38.5</v>
      </c>
      <c r="B135" s="11"/>
      <c r="C135" s="49">
        <f t="shared" si="8"/>
        <v>-38.5</v>
      </c>
      <c r="D135" s="49">
        <f t="shared" si="9"/>
      </c>
    </row>
    <row r="136" spans="1:4" ht="12.75">
      <c r="A136">
        <f t="shared" si="7"/>
        <v>-39</v>
      </c>
      <c r="B136" s="11"/>
      <c r="C136" s="49">
        <f t="shared" si="8"/>
        <v>-39</v>
      </c>
      <c r="D136" s="49">
        <f t="shared" si="9"/>
      </c>
    </row>
    <row r="137" spans="1:4" ht="12.75">
      <c r="A137">
        <f t="shared" si="7"/>
        <v>-39.5</v>
      </c>
      <c r="B137" s="11"/>
      <c r="C137" s="49">
        <f t="shared" si="8"/>
        <v>-39.5</v>
      </c>
      <c r="D137" s="49">
        <f t="shared" si="9"/>
      </c>
    </row>
    <row r="138" spans="1:4" ht="12.75">
      <c r="A138">
        <f t="shared" si="7"/>
        <v>-40</v>
      </c>
      <c r="B138" s="11"/>
      <c r="C138" s="49">
        <f t="shared" si="8"/>
        <v>-40</v>
      </c>
      <c r="D138" s="49">
        <f t="shared" si="9"/>
      </c>
    </row>
    <row r="139" spans="1:4" ht="12.75">
      <c r="A139">
        <f t="shared" si="7"/>
        <v>-40.5</v>
      </c>
      <c r="B139" s="11"/>
      <c r="C139" s="49">
        <f t="shared" si="8"/>
        <v>-40.5</v>
      </c>
      <c r="D139" s="49">
        <f t="shared" si="9"/>
      </c>
    </row>
    <row r="140" spans="1:4" ht="12.75">
      <c r="A140">
        <f t="shared" si="7"/>
        <v>-41</v>
      </c>
      <c r="B140" s="11"/>
      <c r="C140" s="49">
        <f t="shared" si="8"/>
        <v>-41</v>
      </c>
      <c r="D140" s="49">
        <f t="shared" si="9"/>
      </c>
    </row>
    <row r="141" spans="1:4" ht="12.75">
      <c r="A141">
        <f t="shared" si="7"/>
        <v>-41.5</v>
      </c>
      <c r="B141" s="11"/>
      <c r="C141" s="49">
        <f t="shared" si="8"/>
        <v>-41.5</v>
      </c>
      <c r="D141" s="49">
        <f t="shared" si="9"/>
      </c>
    </row>
    <row r="142" spans="1:4" ht="12.75">
      <c r="A142">
        <f t="shared" si="7"/>
        <v>-42</v>
      </c>
      <c r="B142" s="11"/>
      <c r="C142" s="49">
        <f t="shared" si="8"/>
        <v>-42</v>
      </c>
      <c r="D142" s="49">
        <f t="shared" si="9"/>
      </c>
    </row>
    <row r="143" spans="1:4" ht="12.75">
      <c r="A143">
        <f t="shared" si="7"/>
        <v>-42.5</v>
      </c>
      <c r="B143" s="11"/>
      <c r="C143" s="49">
        <f t="shared" si="8"/>
        <v>-42.5</v>
      </c>
      <c r="D143" s="49">
        <f t="shared" si="9"/>
      </c>
    </row>
    <row r="144" spans="1:4" ht="12.75">
      <c r="A144">
        <f t="shared" si="7"/>
        <v>-43</v>
      </c>
      <c r="B144" s="11"/>
      <c r="C144" s="49">
        <f t="shared" si="8"/>
        <v>-43</v>
      </c>
      <c r="D144" s="49">
        <f t="shared" si="9"/>
      </c>
    </row>
    <row r="145" spans="1:4" ht="12.75">
      <c r="A145">
        <f t="shared" si="7"/>
        <v>-43.5</v>
      </c>
      <c r="B145" s="11"/>
      <c r="C145" s="49">
        <f t="shared" si="8"/>
        <v>-43.5</v>
      </c>
      <c r="D145" s="49">
        <f t="shared" si="9"/>
      </c>
    </row>
    <row r="146" spans="1:4" ht="12.75">
      <c r="A146">
        <f t="shared" si="7"/>
        <v>-44</v>
      </c>
      <c r="B146" s="11"/>
      <c r="C146" s="49">
        <f t="shared" si="8"/>
        <v>-44</v>
      </c>
      <c r="D146" s="49">
        <f t="shared" si="9"/>
      </c>
    </row>
    <row r="147" spans="1:4" ht="12.75">
      <c r="A147">
        <f t="shared" si="7"/>
        <v>-44.5</v>
      </c>
      <c r="B147" s="11"/>
      <c r="C147" s="49">
        <f t="shared" si="8"/>
        <v>-44.5</v>
      </c>
      <c r="D147" s="49">
        <f t="shared" si="9"/>
      </c>
    </row>
    <row r="148" spans="1:4" ht="12.75">
      <c r="A148">
        <f t="shared" si="7"/>
        <v>-45</v>
      </c>
      <c r="B148" s="11"/>
      <c r="C148" s="49">
        <f t="shared" si="8"/>
        <v>-45</v>
      </c>
      <c r="D148" s="49">
        <f t="shared" si="9"/>
      </c>
    </row>
    <row r="149" spans="1:4" ht="12.75">
      <c r="A149">
        <f t="shared" si="7"/>
        <v>-45.5</v>
      </c>
      <c r="B149" s="11"/>
      <c r="C149" s="49">
        <f t="shared" si="8"/>
        <v>-45.5</v>
      </c>
      <c r="D149" s="49">
        <f t="shared" si="9"/>
      </c>
    </row>
    <row r="150" spans="1:4" ht="12.75">
      <c r="A150">
        <f t="shared" si="7"/>
        <v>-46</v>
      </c>
      <c r="B150" s="11"/>
      <c r="C150" s="49">
        <f t="shared" si="8"/>
        <v>-46</v>
      </c>
      <c r="D150" s="49">
        <f t="shared" si="9"/>
      </c>
    </row>
    <row r="151" spans="1:4" ht="12.75">
      <c r="A151">
        <f t="shared" si="7"/>
        <v>-46.5</v>
      </c>
      <c r="B151" s="11"/>
      <c r="C151" s="49">
        <f t="shared" si="8"/>
        <v>-46.5</v>
      </c>
      <c r="D151" s="49">
        <f t="shared" si="9"/>
      </c>
    </row>
    <row r="152" spans="1:4" ht="12.75">
      <c r="A152">
        <f t="shared" si="7"/>
        <v>-47</v>
      </c>
      <c r="B152" s="11"/>
      <c r="C152" s="49">
        <f t="shared" si="8"/>
        <v>-47</v>
      </c>
      <c r="D152" s="49">
        <f t="shared" si="9"/>
      </c>
    </row>
    <row r="153" spans="1:4" ht="12.75">
      <c r="A153">
        <f t="shared" si="7"/>
        <v>-47.5</v>
      </c>
      <c r="B153" s="11"/>
      <c r="C153" s="49">
        <f t="shared" si="8"/>
        <v>-47.5</v>
      </c>
      <c r="D153" s="49">
        <f t="shared" si="9"/>
      </c>
    </row>
    <row r="154" spans="1:4" ht="12.75">
      <c r="A154">
        <f t="shared" si="7"/>
        <v>-48</v>
      </c>
      <c r="B154" s="11"/>
      <c r="C154" s="49">
        <f t="shared" si="8"/>
        <v>-48</v>
      </c>
      <c r="D154" s="49">
        <f t="shared" si="9"/>
      </c>
    </row>
    <row r="155" spans="1:4" ht="12.75">
      <c r="A155">
        <f t="shared" si="7"/>
        <v>-48.5</v>
      </c>
      <c r="B155" s="11"/>
      <c r="C155" s="49">
        <f t="shared" si="8"/>
        <v>-48.5</v>
      </c>
      <c r="D155" s="49">
        <f t="shared" si="9"/>
      </c>
    </row>
    <row r="156" spans="1:4" ht="12.75">
      <c r="A156">
        <f t="shared" si="7"/>
        <v>-49</v>
      </c>
      <c r="B156" s="11"/>
      <c r="C156" s="49">
        <f t="shared" si="8"/>
        <v>-49</v>
      </c>
      <c r="D156" s="49">
        <f t="shared" si="9"/>
      </c>
    </row>
    <row r="157" spans="1:4" ht="12.75">
      <c r="A157">
        <f t="shared" si="7"/>
        <v>-49.5</v>
      </c>
      <c r="B157" s="11"/>
      <c r="C157" s="49">
        <f t="shared" si="8"/>
        <v>-49.5</v>
      </c>
      <c r="D157" s="49">
        <f t="shared" si="9"/>
      </c>
    </row>
    <row r="158" spans="1:4" ht="12.75">
      <c r="A158">
        <f t="shared" si="7"/>
        <v>-50</v>
      </c>
      <c r="B158" s="11"/>
      <c r="C158" s="49">
        <f t="shared" si="8"/>
        <v>-50</v>
      </c>
      <c r="D158" s="49">
        <f t="shared" si="9"/>
      </c>
    </row>
    <row r="159" spans="1:4" ht="12.75">
      <c r="A159">
        <f t="shared" si="7"/>
        <v>-50.5</v>
      </c>
      <c r="B159" s="11"/>
      <c r="C159" s="49">
        <f t="shared" si="8"/>
        <v>-50.5</v>
      </c>
      <c r="D159" s="49">
        <f t="shared" si="9"/>
      </c>
    </row>
    <row r="160" spans="1:4" ht="12.75">
      <c r="A160">
        <f t="shared" si="7"/>
        <v>-51</v>
      </c>
      <c r="B160" s="11"/>
      <c r="C160" s="49">
        <f t="shared" si="8"/>
        <v>-51</v>
      </c>
      <c r="D160" s="49">
        <f t="shared" si="9"/>
      </c>
    </row>
    <row r="161" spans="1:4" ht="12.75">
      <c r="A161">
        <f t="shared" si="7"/>
        <v>-51.5</v>
      </c>
      <c r="B161" s="11"/>
      <c r="C161" s="49">
        <f t="shared" si="8"/>
        <v>-51.5</v>
      </c>
      <c r="D161" s="49">
        <f t="shared" si="9"/>
      </c>
    </row>
    <row r="162" spans="1:4" ht="12.75">
      <c r="A162">
        <f t="shared" si="7"/>
        <v>-52</v>
      </c>
      <c r="B162" s="11"/>
      <c r="C162" s="49">
        <f t="shared" si="8"/>
        <v>-52</v>
      </c>
      <c r="D162" s="49">
        <f t="shared" si="9"/>
      </c>
    </row>
    <row r="163" spans="1:4" ht="12.75">
      <c r="A163">
        <f t="shared" si="7"/>
        <v>-52.5</v>
      </c>
      <c r="B163" s="11"/>
      <c r="C163" s="49">
        <f t="shared" si="8"/>
        <v>-52.5</v>
      </c>
      <c r="D163" s="49">
        <f t="shared" si="9"/>
      </c>
    </row>
    <row r="164" spans="1:4" ht="12.75">
      <c r="A164">
        <f t="shared" si="7"/>
        <v>-53</v>
      </c>
      <c r="B164" s="11"/>
      <c r="C164" s="49">
        <f t="shared" si="8"/>
        <v>-53</v>
      </c>
      <c r="D164" s="49">
        <f t="shared" si="9"/>
      </c>
    </row>
    <row r="165" spans="1:4" ht="12.75">
      <c r="A165">
        <f t="shared" si="7"/>
        <v>-53.5</v>
      </c>
      <c r="B165" s="11"/>
      <c r="C165" s="49">
        <f t="shared" si="8"/>
        <v>-53.5</v>
      </c>
      <c r="D165" s="49">
        <f t="shared" si="9"/>
      </c>
    </row>
    <row r="166" spans="1:4" ht="12.75">
      <c r="A166">
        <f t="shared" si="7"/>
        <v>-54</v>
      </c>
      <c r="B166" s="11"/>
      <c r="C166" s="49">
        <f t="shared" si="8"/>
        <v>-54</v>
      </c>
      <c r="D166" s="49">
        <f t="shared" si="9"/>
      </c>
    </row>
    <row r="167" spans="1:4" ht="12.75">
      <c r="A167">
        <f t="shared" si="7"/>
        <v>-54.5</v>
      </c>
      <c r="B167" s="11"/>
      <c r="C167" s="49">
        <f t="shared" si="8"/>
        <v>-54.5</v>
      </c>
      <c r="D167" s="49">
        <f t="shared" si="9"/>
      </c>
    </row>
    <row r="168" spans="1:4" ht="12.75">
      <c r="A168">
        <f t="shared" si="7"/>
        <v>-55</v>
      </c>
      <c r="B168" s="11"/>
      <c r="C168" s="49">
        <f t="shared" si="8"/>
        <v>-55</v>
      </c>
      <c r="D168" s="49">
        <f t="shared" si="9"/>
      </c>
    </row>
    <row r="169" spans="1:4" ht="12.75">
      <c r="A169">
        <f t="shared" si="7"/>
        <v>-55.5</v>
      </c>
      <c r="B169" s="11"/>
      <c r="C169" s="49">
        <f t="shared" si="8"/>
        <v>-55.5</v>
      </c>
      <c r="D169" s="49">
        <f t="shared" si="9"/>
      </c>
    </row>
    <row r="170" spans="1:4" ht="12.75">
      <c r="A170">
        <f t="shared" si="7"/>
        <v>-56</v>
      </c>
      <c r="B170" s="11"/>
      <c r="C170" s="49">
        <f t="shared" si="8"/>
        <v>-56</v>
      </c>
      <c r="D170" s="49">
        <f t="shared" si="9"/>
      </c>
    </row>
    <row r="171" spans="1:4" ht="12.75">
      <c r="A171">
        <f t="shared" si="7"/>
        <v>-56.5</v>
      </c>
      <c r="B171" s="11"/>
      <c r="C171" s="49">
        <f t="shared" si="8"/>
        <v>-56.5</v>
      </c>
      <c r="D171" s="49">
        <f t="shared" si="9"/>
      </c>
    </row>
    <row r="172" spans="1:4" ht="12.75">
      <c r="A172">
        <f t="shared" si="7"/>
        <v>-57</v>
      </c>
      <c r="B172" s="11"/>
      <c r="C172" s="49">
        <f t="shared" si="8"/>
        <v>-57</v>
      </c>
      <c r="D172" s="49">
        <f t="shared" si="9"/>
      </c>
    </row>
    <row r="173" spans="1:4" ht="12.75">
      <c r="A173">
        <f t="shared" si="7"/>
        <v>-57.5</v>
      </c>
      <c r="B173" s="11"/>
      <c r="C173" s="49">
        <f t="shared" si="8"/>
        <v>-57.5</v>
      </c>
      <c r="D173" s="49">
        <f t="shared" si="9"/>
      </c>
    </row>
    <row r="174" spans="1:4" ht="12.75">
      <c r="A174">
        <f t="shared" si="7"/>
        <v>-58</v>
      </c>
      <c r="B174" s="11"/>
      <c r="C174" s="49">
        <f t="shared" si="8"/>
        <v>-58</v>
      </c>
      <c r="D174" s="49">
        <f t="shared" si="9"/>
      </c>
    </row>
    <row r="175" spans="1:4" ht="12.75">
      <c r="A175">
        <f t="shared" si="7"/>
        <v>-58.5</v>
      </c>
      <c r="B175" s="11"/>
      <c r="C175" s="49">
        <f t="shared" si="8"/>
        <v>-58.5</v>
      </c>
      <c r="D175" s="49">
        <f t="shared" si="9"/>
      </c>
    </row>
    <row r="176" spans="1:4" ht="12.75">
      <c r="A176">
        <f t="shared" si="7"/>
        <v>-59</v>
      </c>
      <c r="B176" s="11"/>
      <c r="C176" s="49">
        <f t="shared" si="8"/>
        <v>-59</v>
      </c>
      <c r="D176" s="49">
        <f t="shared" si="9"/>
      </c>
    </row>
    <row r="177" spans="1:4" ht="12.75">
      <c r="A177">
        <f t="shared" si="7"/>
        <v>-59.5</v>
      </c>
      <c r="B177" s="11"/>
      <c r="C177" s="49">
        <f t="shared" si="8"/>
        <v>-59.5</v>
      </c>
      <c r="D177" s="49">
        <f t="shared" si="9"/>
      </c>
    </row>
    <row r="178" spans="1:4" ht="12.75">
      <c r="A178">
        <f t="shared" si="7"/>
        <v>-60</v>
      </c>
      <c r="B178" s="11"/>
      <c r="C178" s="49">
        <f t="shared" si="8"/>
        <v>-60</v>
      </c>
      <c r="D178" s="49">
        <f t="shared" si="9"/>
      </c>
    </row>
    <row r="179" spans="1:4" ht="12.75">
      <c r="A179">
        <f t="shared" si="7"/>
        <v>-60.5</v>
      </c>
      <c r="B179" s="11"/>
      <c r="C179" s="49">
        <f t="shared" si="8"/>
        <v>-60.5</v>
      </c>
      <c r="D179" s="49">
        <f t="shared" si="9"/>
      </c>
    </row>
    <row r="180" spans="1:4" ht="12.75">
      <c r="A180">
        <f t="shared" si="7"/>
        <v>-61</v>
      </c>
      <c r="B180" s="11"/>
      <c r="C180" s="49">
        <f t="shared" si="8"/>
        <v>-61</v>
      </c>
      <c r="D180" s="49">
        <f t="shared" si="9"/>
      </c>
    </row>
    <row r="181" spans="1:4" ht="12.75">
      <c r="A181">
        <f t="shared" si="7"/>
        <v>-61.5</v>
      </c>
      <c r="B181" s="11"/>
      <c r="C181" s="49">
        <f t="shared" si="8"/>
        <v>-61.5</v>
      </c>
      <c r="D181" s="49">
        <f t="shared" si="9"/>
      </c>
    </row>
    <row r="182" spans="1:4" ht="12.75">
      <c r="A182">
        <f t="shared" si="7"/>
        <v>-62</v>
      </c>
      <c r="B182" s="11"/>
      <c r="C182" s="49">
        <f t="shared" si="8"/>
        <v>-62</v>
      </c>
      <c r="D182" s="49">
        <f t="shared" si="9"/>
      </c>
    </row>
    <row r="183" spans="1:4" ht="12.75">
      <c r="A183">
        <f t="shared" si="7"/>
        <v>-62.5</v>
      </c>
      <c r="B183" s="11"/>
      <c r="C183" s="49">
        <f t="shared" si="8"/>
        <v>-62.5</v>
      </c>
      <c r="D183" s="49">
        <f t="shared" si="9"/>
      </c>
    </row>
    <row r="184" spans="1:4" ht="12.75">
      <c r="A184">
        <f t="shared" si="7"/>
        <v>-63</v>
      </c>
      <c r="B184" s="11"/>
      <c r="C184" s="49">
        <f t="shared" si="8"/>
        <v>-63</v>
      </c>
      <c r="D184" s="49">
        <f t="shared" si="9"/>
      </c>
    </row>
    <row r="185" spans="1:4" ht="12.75">
      <c r="A185">
        <f t="shared" si="7"/>
        <v>-63.5</v>
      </c>
      <c r="B185" s="11"/>
      <c r="C185" s="49">
        <f t="shared" si="8"/>
        <v>-63.5</v>
      </c>
      <c r="D185" s="49">
        <f t="shared" si="9"/>
      </c>
    </row>
    <row r="186" spans="1:4" ht="12.75">
      <c r="A186">
        <f t="shared" si="7"/>
        <v>-64</v>
      </c>
      <c r="B186" s="11"/>
      <c r="C186" s="49">
        <f t="shared" si="8"/>
        <v>-64</v>
      </c>
      <c r="D186" s="49">
        <f t="shared" si="9"/>
      </c>
    </row>
    <row r="187" spans="1:4" ht="12.75">
      <c r="A187">
        <f t="shared" si="7"/>
        <v>-64.5</v>
      </c>
      <c r="B187" s="11"/>
      <c r="C187" s="49">
        <f t="shared" si="8"/>
        <v>-64.5</v>
      </c>
      <c r="D187" s="49">
        <f t="shared" si="9"/>
      </c>
    </row>
    <row r="188" spans="1:4" ht="12.75">
      <c r="A188">
        <f t="shared" si="7"/>
        <v>-65</v>
      </c>
      <c r="B188" s="11"/>
      <c r="C188" s="49">
        <f t="shared" si="8"/>
        <v>-65</v>
      </c>
      <c r="D188" s="49">
        <f t="shared" si="9"/>
      </c>
    </row>
    <row r="189" spans="1:4" ht="12.75">
      <c r="A189">
        <f t="shared" si="7"/>
        <v>-65.5</v>
      </c>
      <c r="B189" s="11"/>
      <c r="C189" s="49">
        <f t="shared" si="8"/>
        <v>-65.5</v>
      </c>
      <c r="D189" s="49">
        <f t="shared" si="9"/>
      </c>
    </row>
    <row r="190" spans="1:4" ht="12.75">
      <c r="A190">
        <f t="shared" si="7"/>
        <v>-66</v>
      </c>
      <c r="B190" s="11"/>
      <c r="C190" s="49">
        <f t="shared" si="8"/>
        <v>-66</v>
      </c>
      <c r="D190" s="49">
        <f t="shared" si="9"/>
      </c>
    </row>
    <row r="191" spans="1:4" ht="12.75">
      <c r="A191">
        <f t="shared" si="7"/>
        <v>-66.5</v>
      </c>
      <c r="B191" s="11"/>
      <c r="C191" s="49">
        <f t="shared" si="8"/>
        <v>-66.5</v>
      </c>
      <c r="D191" s="49">
        <f t="shared" si="9"/>
      </c>
    </row>
    <row r="192" spans="1:4" ht="12.75">
      <c r="A192">
        <f t="shared" si="7"/>
        <v>-67</v>
      </c>
      <c r="B192" s="11"/>
      <c r="C192" s="49">
        <f t="shared" si="8"/>
        <v>-67</v>
      </c>
      <c r="D192" s="49">
        <f t="shared" si="9"/>
      </c>
    </row>
    <row r="193" spans="1:4" ht="12.75">
      <c r="A193">
        <f t="shared" si="7"/>
        <v>-67.5</v>
      </c>
      <c r="B193" s="11"/>
      <c r="C193" s="49">
        <f t="shared" si="8"/>
        <v>-67.5</v>
      </c>
      <c r="D193" s="49">
        <f t="shared" si="9"/>
      </c>
    </row>
    <row r="194" spans="1:4" ht="12.75">
      <c r="A194">
        <f t="shared" si="7"/>
        <v>-68</v>
      </c>
      <c r="B194" s="11"/>
      <c r="C194" s="49">
        <f t="shared" si="8"/>
        <v>-68</v>
      </c>
      <c r="D194" s="49">
        <f t="shared" si="9"/>
      </c>
    </row>
    <row r="195" spans="1:4" ht="12.75">
      <c r="A195">
        <f aca="true" t="shared" si="10" ref="A195:A241">A194-traydist*$G$2</f>
        <v>-68.5</v>
      </c>
      <c r="B195" s="11"/>
      <c r="C195" s="49">
        <f aca="true" t="shared" si="11" ref="C195:C241">C194-traydist*$G$2</f>
        <v>-68.5</v>
      </c>
      <c r="D195" s="49">
        <f aca="true" t="shared" si="12" ref="D195:D241">IF(B195="m",AVERAGE(B194,B196),IF(ISNUMBER(B195),B195,""))</f>
      </c>
    </row>
    <row r="196" spans="1:4" ht="12.75">
      <c r="A196">
        <f t="shared" si="10"/>
        <v>-69</v>
      </c>
      <c r="B196" s="11"/>
      <c r="C196" s="49">
        <f t="shared" si="11"/>
        <v>-69</v>
      </c>
      <c r="D196" s="49">
        <f t="shared" si="12"/>
      </c>
    </row>
    <row r="197" spans="1:4" ht="12.75">
      <c r="A197">
        <f t="shared" si="10"/>
        <v>-69.5</v>
      </c>
      <c r="B197" s="11"/>
      <c r="C197" s="49">
        <f t="shared" si="11"/>
        <v>-69.5</v>
      </c>
      <c r="D197" s="49">
        <f t="shared" si="12"/>
      </c>
    </row>
    <row r="198" spans="1:4" ht="12.75">
      <c r="A198">
        <f t="shared" si="10"/>
        <v>-70</v>
      </c>
      <c r="B198" s="11"/>
      <c r="C198" s="49">
        <f t="shared" si="11"/>
        <v>-70</v>
      </c>
      <c r="D198" s="49">
        <f t="shared" si="12"/>
      </c>
    </row>
    <row r="199" spans="1:4" ht="12.75">
      <c r="A199">
        <f t="shared" si="10"/>
        <v>-70.5</v>
      </c>
      <c r="B199" s="11"/>
      <c r="C199" s="49">
        <f t="shared" si="11"/>
        <v>-70.5</v>
      </c>
      <c r="D199" s="49">
        <f t="shared" si="12"/>
      </c>
    </row>
    <row r="200" spans="1:4" ht="12.75">
      <c r="A200">
        <f t="shared" si="10"/>
        <v>-71</v>
      </c>
      <c r="B200" s="11"/>
      <c r="C200" s="49">
        <f t="shared" si="11"/>
        <v>-71</v>
      </c>
      <c r="D200" s="49">
        <f t="shared" si="12"/>
      </c>
    </row>
    <row r="201" spans="1:4" ht="12.75">
      <c r="A201">
        <f t="shared" si="10"/>
        <v>-71.5</v>
      </c>
      <c r="B201" s="11"/>
      <c r="C201" s="49">
        <f t="shared" si="11"/>
        <v>-71.5</v>
      </c>
      <c r="D201" s="49">
        <f t="shared" si="12"/>
      </c>
    </row>
    <row r="202" spans="1:4" ht="12.75">
      <c r="A202">
        <f t="shared" si="10"/>
        <v>-72</v>
      </c>
      <c r="B202" s="11"/>
      <c r="C202" s="49">
        <f t="shared" si="11"/>
        <v>-72</v>
      </c>
      <c r="D202" s="49">
        <f t="shared" si="12"/>
      </c>
    </row>
    <row r="203" spans="1:4" ht="12.75">
      <c r="A203">
        <f t="shared" si="10"/>
        <v>-72.5</v>
      </c>
      <c r="B203" s="11"/>
      <c r="C203" s="49">
        <f t="shared" si="11"/>
        <v>-72.5</v>
      </c>
      <c r="D203" s="49">
        <f t="shared" si="12"/>
      </c>
    </row>
    <row r="204" spans="1:4" ht="12.75">
      <c r="A204">
        <f t="shared" si="10"/>
        <v>-73</v>
      </c>
      <c r="B204" s="11"/>
      <c r="C204" s="49">
        <f t="shared" si="11"/>
        <v>-73</v>
      </c>
      <c r="D204" s="49">
        <f t="shared" si="12"/>
      </c>
    </row>
    <row r="205" spans="1:4" ht="12.75">
      <c r="A205">
        <f t="shared" si="10"/>
        <v>-73.5</v>
      </c>
      <c r="B205" s="11"/>
      <c r="C205" s="49">
        <f t="shared" si="11"/>
        <v>-73.5</v>
      </c>
      <c r="D205" s="49">
        <f t="shared" si="12"/>
      </c>
    </row>
    <row r="206" spans="1:4" ht="12.75">
      <c r="A206">
        <f t="shared" si="10"/>
        <v>-74</v>
      </c>
      <c r="B206" s="11"/>
      <c r="C206" s="49">
        <f t="shared" si="11"/>
        <v>-74</v>
      </c>
      <c r="D206" s="49">
        <f t="shared" si="12"/>
      </c>
    </row>
    <row r="207" spans="1:4" ht="12.75">
      <c r="A207">
        <f t="shared" si="10"/>
        <v>-74.5</v>
      </c>
      <c r="B207" s="11"/>
      <c r="C207" s="49">
        <f t="shared" si="11"/>
        <v>-74.5</v>
      </c>
      <c r="D207" s="49">
        <f t="shared" si="12"/>
      </c>
    </row>
    <row r="208" spans="1:4" ht="12.75">
      <c r="A208">
        <f t="shared" si="10"/>
        <v>-75</v>
      </c>
      <c r="B208" s="11"/>
      <c r="C208" s="49">
        <f t="shared" si="11"/>
        <v>-75</v>
      </c>
      <c r="D208" s="49">
        <f t="shared" si="12"/>
      </c>
    </row>
    <row r="209" spans="1:4" ht="12.75">
      <c r="A209">
        <f t="shared" si="10"/>
        <v>-75.5</v>
      </c>
      <c r="B209" s="11"/>
      <c r="C209" s="49">
        <f t="shared" si="11"/>
        <v>-75.5</v>
      </c>
      <c r="D209" s="49">
        <f t="shared" si="12"/>
      </c>
    </row>
    <row r="210" spans="1:4" ht="12.75">
      <c r="A210">
        <f t="shared" si="10"/>
        <v>-76</v>
      </c>
      <c r="B210" s="11"/>
      <c r="C210" s="49">
        <f t="shared" si="11"/>
        <v>-76</v>
      </c>
      <c r="D210" s="49">
        <f t="shared" si="12"/>
      </c>
    </row>
    <row r="211" spans="1:4" ht="12.75">
      <c r="A211">
        <f t="shared" si="10"/>
        <v>-76.5</v>
      </c>
      <c r="B211" s="11"/>
      <c r="C211" s="49">
        <f t="shared" si="11"/>
        <v>-76.5</v>
      </c>
      <c r="D211" s="49">
        <f t="shared" si="12"/>
      </c>
    </row>
    <row r="212" spans="1:4" ht="12.75">
      <c r="A212">
        <f t="shared" si="10"/>
        <v>-77</v>
      </c>
      <c r="B212" s="11"/>
      <c r="C212" s="49">
        <f t="shared" si="11"/>
        <v>-77</v>
      </c>
      <c r="D212" s="49">
        <f t="shared" si="12"/>
      </c>
    </row>
    <row r="213" spans="1:4" ht="12.75">
      <c r="A213">
        <f t="shared" si="10"/>
        <v>-77.5</v>
      </c>
      <c r="B213" s="11"/>
      <c r="C213" s="49">
        <f t="shared" si="11"/>
        <v>-77.5</v>
      </c>
      <c r="D213" s="49">
        <f t="shared" si="12"/>
      </c>
    </row>
    <row r="214" spans="1:4" ht="12.75">
      <c r="A214">
        <f t="shared" si="10"/>
        <v>-78</v>
      </c>
      <c r="B214" s="11"/>
      <c r="C214" s="49">
        <f t="shared" si="11"/>
        <v>-78</v>
      </c>
      <c r="D214" s="49">
        <f t="shared" si="12"/>
      </c>
    </row>
    <row r="215" spans="1:4" ht="12.75">
      <c r="A215">
        <f t="shared" si="10"/>
        <v>-78.5</v>
      </c>
      <c r="B215" s="11"/>
      <c r="C215" s="49">
        <f t="shared" si="11"/>
        <v>-78.5</v>
      </c>
      <c r="D215" s="49">
        <f t="shared" si="12"/>
      </c>
    </row>
    <row r="216" spans="1:4" ht="12.75">
      <c r="A216">
        <f t="shared" si="10"/>
        <v>-79</v>
      </c>
      <c r="B216" s="11"/>
      <c r="C216" s="49">
        <f t="shared" si="11"/>
        <v>-79</v>
      </c>
      <c r="D216" s="49">
        <f t="shared" si="12"/>
      </c>
    </row>
    <row r="217" spans="1:4" ht="12.75">
      <c r="A217">
        <f t="shared" si="10"/>
        <v>-79.5</v>
      </c>
      <c r="B217" s="11"/>
      <c r="C217" s="49">
        <f t="shared" si="11"/>
        <v>-79.5</v>
      </c>
      <c r="D217" s="49">
        <f t="shared" si="12"/>
      </c>
    </row>
    <row r="218" spans="1:4" ht="12.75">
      <c r="A218">
        <f t="shared" si="10"/>
        <v>-80</v>
      </c>
      <c r="B218" s="11"/>
      <c r="C218" s="49">
        <f t="shared" si="11"/>
        <v>-80</v>
      </c>
      <c r="D218" s="49">
        <f t="shared" si="12"/>
      </c>
    </row>
    <row r="219" spans="1:4" ht="12.75">
      <c r="A219">
        <f t="shared" si="10"/>
        <v>-80.5</v>
      </c>
      <c r="B219" s="11"/>
      <c r="C219" s="49">
        <f t="shared" si="11"/>
        <v>-80.5</v>
      </c>
      <c r="D219" s="49">
        <f t="shared" si="12"/>
      </c>
    </row>
    <row r="220" spans="1:4" ht="12.75">
      <c r="A220">
        <f t="shared" si="10"/>
        <v>-81</v>
      </c>
      <c r="B220" s="11"/>
      <c r="C220" s="49">
        <f t="shared" si="11"/>
        <v>-81</v>
      </c>
      <c r="D220" s="49">
        <f t="shared" si="12"/>
      </c>
    </row>
    <row r="221" spans="1:4" ht="12.75">
      <c r="A221">
        <f t="shared" si="10"/>
        <v>-81.5</v>
      </c>
      <c r="B221" s="11"/>
      <c r="C221" s="49">
        <f t="shared" si="11"/>
        <v>-81.5</v>
      </c>
      <c r="D221" s="49">
        <f t="shared" si="12"/>
      </c>
    </row>
    <row r="222" spans="1:4" ht="12.75">
      <c r="A222">
        <f t="shared" si="10"/>
        <v>-82</v>
      </c>
      <c r="B222" s="11"/>
      <c r="C222" s="49">
        <f t="shared" si="11"/>
        <v>-82</v>
      </c>
      <c r="D222" s="49">
        <f t="shared" si="12"/>
      </c>
    </row>
    <row r="223" spans="1:4" ht="12.75">
      <c r="A223">
        <f t="shared" si="10"/>
        <v>-82.5</v>
      </c>
      <c r="B223" s="11"/>
      <c r="C223" s="49">
        <f t="shared" si="11"/>
        <v>-82.5</v>
      </c>
      <c r="D223" s="49">
        <f t="shared" si="12"/>
      </c>
    </row>
    <row r="224" spans="1:4" ht="12.75">
      <c r="A224">
        <f t="shared" si="10"/>
        <v>-83</v>
      </c>
      <c r="B224" s="11"/>
      <c r="C224" s="49">
        <f t="shared" si="11"/>
        <v>-83</v>
      </c>
      <c r="D224" s="49">
        <f t="shared" si="12"/>
      </c>
    </row>
    <row r="225" spans="1:4" ht="12.75">
      <c r="A225">
        <f t="shared" si="10"/>
        <v>-83.5</v>
      </c>
      <c r="B225" s="11"/>
      <c r="C225" s="49">
        <f t="shared" si="11"/>
        <v>-83.5</v>
      </c>
      <c r="D225" s="49">
        <f t="shared" si="12"/>
      </c>
    </row>
    <row r="226" spans="1:4" ht="12.75">
      <c r="A226">
        <f t="shared" si="10"/>
        <v>-84</v>
      </c>
      <c r="B226" s="11"/>
      <c r="C226" s="49">
        <f t="shared" si="11"/>
        <v>-84</v>
      </c>
      <c r="D226" s="49">
        <f t="shared" si="12"/>
      </c>
    </row>
    <row r="227" spans="1:4" ht="12.75">
      <c r="A227">
        <f t="shared" si="10"/>
        <v>-84.5</v>
      </c>
      <c r="B227" s="11"/>
      <c r="C227" s="49">
        <f t="shared" si="11"/>
        <v>-84.5</v>
      </c>
      <c r="D227" s="49">
        <f t="shared" si="12"/>
      </c>
    </row>
    <row r="228" spans="1:4" ht="12.75">
      <c r="A228">
        <f t="shared" si="10"/>
        <v>-85</v>
      </c>
      <c r="B228" s="11"/>
      <c r="C228" s="49">
        <f t="shared" si="11"/>
        <v>-85</v>
      </c>
      <c r="D228" s="49">
        <f t="shared" si="12"/>
      </c>
    </row>
    <row r="229" spans="1:4" ht="12.75">
      <c r="A229">
        <f t="shared" si="10"/>
        <v>-85.5</v>
      </c>
      <c r="B229" s="11"/>
      <c r="C229" s="49">
        <f t="shared" si="11"/>
        <v>-85.5</v>
      </c>
      <c r="D229" s="49">
        <f t="shared" si="12"/>
      </c>
    </row>
    <row r="230" spans="1:4" ht="12.75">
      <c r="A230">
        <f t="shared" si="10"/>
        <v>-86</v>
      </c>
      <c r="B230" s="11"/>
      <c r="C230" s="49">
        <f t="shared" si="11"/>
        <v>-86</v>
      </c>
      <c r="D230" s="49">
        <f t="shared" si="12"/>
      </c>
    </row>
    <row r="231" spans="1:4" ht="12.75">
      <c r="A231">
        <f t="shared" si="10"/>
        <v>-86.5</v>
      </c>
      <c r="B231" s="11"/>
      <c r="C231" s="49">
        <f t="shared" si="11"/>
        <v>-86.5</v>
      </c>
      <c r="D231" s="49">
        <f t="shared" si="12"/>
      </c>
    </row>
    <row r="232" spans="1:4" ht="12.75">
      <c r="A232">
        <f t="shared" si="10"/>
        <v>-87</v>
      </c>
      <c r="B232" s="11"/>
      <c r="C232" s="49">
        <f t="shared" si="11"/>
        <v>-87</v>
      </c>
      <c r="D232" s="49">
        <f t="shared" si="12"/>
      </c>
    </row>
    <row r="233" spans="1:4" ht="12.75">
      <c r="A233">
        <f t="shared" si="10"/>
        <v>-87.5</v>
      </c>
      <c r="B233" s="11"/>
      <c r="C233" s="49">
        <f t="shared" si="11"/>
        <v>-87.5</v>
      </c>
      <c r="D233" s="49">
        <f t="shared" si="12"/>
      </c>
    </row>
    <row r="234" spans="1:4" ht="12.75">
      <c r="A234">
        <f t="shared" si="10"/>
        <v>-88</v>
      </c>
      <c r="B234" s="11"/>
      <c r="C234" s="49">
        <f t="shared" si="11"/>
        <v>-88</v>
      </c>
      <c r="D234" s="49">
        <f t="shared" si="12"/>
      </c>
    </row>
    <row r="235" spans="1:4" ht="12.75">
      <c r="A235">
        <f t="shared" si="10"/>
        <v>-88.5</v>
      </c>
      <c r="B235" s="11"/>
      <c r="C235" s="49">
        <f t="shared" si="11"/>
        <v>-88.5</v>
      </c>
      <c r="D235" s="49">
        <f t="shared" si="12"/>
      </c>
    </row>
    <row r="236" spans="1:4" ht="12.75">
      <c r="A236">
        <f t="shared" si="10"/>
        <v>-89</v>
      </c>
      <c r="B236" s="11"/>
      <c r="C236" s="49">
        <f t="shared" si="11"/>
        <v>-89</v>
      </c>
      <c r="D236" s="49">
        <f t="shared" si="12"/>
      </c>
    </row>
    <row r="237" spans="1:4" ht="12.75">
      <c r="A237">
        <f t="shared" si="10"/>
        <v>-89.5</v>
      </c>
      <c r="B237" s="11"/>
      <c r="C237" s="49">
        <f t="shared" si="11"/>
        <v>-89.5</v>
      </c>
      <c r="D237" s="49">
        <f t="shared" si="12"/>
      </c>
    </row>
    <row r="238" spans="1:4" ht="12.75">
      <c r="A238">
        <f t="shared" si="10"/>
        <v>-90</v>
      </c>
      <c r="B238" s="11"/>
      <c r="C238" s="49">
        <f t="shared" si="11"/>
        <v>-90</v>
      </c>
      <c r="D238" s="49">
        <f t="shared" si="12"/>
      </c>
    </row>
    <row r="239" spans="1:4" ht="12.75">
      <c r="A239">
        <f t="shared" si="10"/>
        <v>-90.5</v>
      </c>
      <c r="B239" s="11"/>
      <c r="C239" s="49">
        <f t="shared" si="11"/>
        <v>-90.5</v>
      </c>
      <c r="D239" s="49">
        <f t="shared" si="12"/>
      </c>
    </row>
    <row r="240" spans="1:4" ht="12.75">
      <c r="A240">
        <f t="shared" si="10"/>
        <v>-91</v>
      </c>
      <c r="B240" s="11"/>
      <c r="C240" s="49">
        <f t="shared" si="11"/>
        <v>-91</v>
      </c>
      <c r="D240" s="49">
        <f t="shared" si="12"/>
      </c>
    </row>
    <row r="241" spans="1:4" ht="12.75">
      <c r="A241">
        <f t="shared" si="10"/>
        <v>-91.5</v>
      </c>
      <c r="B241" s="11"/>
      <c r="C241" s="49">
        <f t="shared" si="11"/>
        <v>-91.5</v>
      </c>
      <c r="D241" s="49">
        <f t="shared" si="12"/>
      </c>
    </row>
  </sheetData>
  <sheetProtection password="DD5F" sheet="1"/>
  <mergeCells count="1">
    <mergeCell ref="C1:G1"/>
  </mergeCells>
  <conditionalFormatting sqref="F3 B10 B36:B241">
    <cfRule type="expression" priority="24" dxfId="25" stopIfTrue="1">
      <formula>ROW()&gt;$F$2+1</formula>
    </cfRule>
  </conditionalFormatting>
  <conditionalFormatting sqref="B10 B36:B86">
    <cfRule type="expression" priority="23" dxfId="25" stopIfTrue="1">
      <formula>ROW()&gt;$F$2+1</formula>
    </cfRule>
  </conditionalFormatting>
  <conditionalFormatting sqref="B10 B36:B74">
    <cfRule type="expression" priority="22" dxfId="25" stopIfTrue="1">
      <formula>ROW()&gt;$F$2+1</formula>
    </cfRule>
  </conditionalFormatting>
  <conditionalFormatting sqref="B10 B36:B74">
    <cfRule type="expression" priority="21" dxfId="25" stopIfTrue="1">
      <formula>ROW()&gt;$F$2+1</formula>
    </cfRule>
  </conditionalFormatting>
  <conditionalFormatting sqref="B2:B9">
    <cfRule type="expression" priority="20" dxfId="25" stopIfTrue="1">
      <formula>ROW()&gt;$F$2+1</formula>
    </cfRule>
  </conditionalFormatting>
  <conditionalFormatting sqref="B2:B9">
    <cfRule type="expression" priority="19" dxfId="25" stopIfTrue="1">
      <formula>ROW()&gt;$F$2+1</formula>
    </cfRule>
  </conditionalFormatting>
  <conditionalFormatting sqref="B2:B9">
    <cfRule type="expression" priority="18" dxfId="25" stopIfTrue="1">
      <formula>ROW()&gt;$F$2+1</formula>
    </cfRule>
  </conditionalFormatting>
  <conditionalFormatting sqref="B2:B9">
    <cfRule type="expression" priority="17" dxfId="25" stopIfTrue="1">
      <formula>ROW()&gt;$F$2+1</formula>
    </cfRule>
  </conditionalFormatting>
  <conditionalFormatting sqref="B11:B18">
    <cfRule type="expression" priority="16" dxfId="25" stopIfTrue="1">
      <formula>ROW()&gt;$F$2+1</formula>
    </cfRule>
  </conditionalFormatting>
  <conditionalFormatting sqref="B11:B18">
    <cfRule type="expression" priority="15" dxfId="25" stopIfTrue="1">
      <formula>ROW()&gt;$F$2+1</formula>
    </cfRule>
  </conditionalFormatting>
  <conditionalFormatting sqref="B11:B18">
    <cfRule type="expression" priority="14" dxfId="25" stopIfTrue="1">
      <formula>ROW()&gt;$F$2+1</formula>
    </cfRule>
  </conditionalFormatting>
  <conditionalFormatting sqref="B11:B18">
    <cfRule type="expression" priority="13" dxfId="25" stopIfTrue="1">
      <formula>ROW()&gt;$F$2+1</formula>
    </cfRule>
  </conditionalFormatting>
  <conditionalFormatting sqref="B27">
    <cfRule type="expression" priority="12" dxfId="25" stopIfTrue="1">
      <formula>ROW()&gt;$F$2+1</formula>
    </cfRule>
  </conditionalFormatting>
  <conditionalFormatting sqref="B27">
    <cfRule type="expression" priority="11" dxfId="25" stopIfTrue="1">
      <formula>ROW()&gt;$F$2+1</formula>
    </cfRule>
  </conditionalFormatting>
  <conditionalFormatting sqref="B27">
    <cfRule type="expression" priority="10" dxfId="25" stopIfTrue="1">
      <formula>ROW()&gt;$F$2+1</formula>
    </cfRule>
  </conditionalFormatting>
  <conditionalFormatting sqref="B27">
    <cfRule type="expression" priority="9" dxfId="25" stopIfTrue="1">
      <formula>ROW()&gt;$F$2+1</formula>
    </cfRule>
  </conditionalFormatting>
  <conditionalFormatting sqref="B19:B26">
    <cfRule type="expression" priority="8" dxfId="25" stopIfTrue="1">
      <formula>ROW()&gt;$F$2+1</formula>
    </cfRule>
  </conditionalFormatting>
  <conditionalFormatting sqref="B19:B26">
    <cfRule type="expression" priority="7" dxfId="25" stopIfTrue="1">
      <formula>ROW()&gt;$F$2+1</formula>
    </cfRule>
  </conditionalFormatting>
  <conditionalFormatting sqref="B19:B26">
    <cfRule type="expression" priority="6" dxfId="25" stopIfTrue="1">
      <formula>ROW()&gt;$F$2+1</formula>
    </cfRule>
  </conditionalFormatting>
  <conditionalFormatting sqref="B19:B26">
    <cfRule type="expression" priority="5" dxfId="25" stopIfTrue="1">
      <formula>ROW()&gt;$F$2+1</formula>
    </cfRule>
  </conditionalFormatting>
  <conditionalFormatting sqref="B28:B35">
    <cfRule type="expression" priority="4" dxfId="25" stopIfTrue="1">
      <formula>ROW()&gt;$F$2+1</formula>
    </cfRule>
  </conditionalFormatting>
  <conditionalFormatting sqref="B28:B35">
    <cfRule type="expression" priority="3" dxfId="25" stopIfTrue="1">
      <formula>ROW()&gt;$F$2+1</formula>
    </cfRule>
  </conditionalFormatting>
  <conditionalFormatting sqref="B28:B35">
    <cfRule type="expression" priority="2" dxfId="25" stopIfTrue="1">
      <formula>ROW()&gt;$F$2+1</formula>
    </cfRule>
  </conditionalFormatting>
  <conditionalFormatting sqref="B28:B35">
    <cfRule type="expression" priority="1" dxfId="25" stopIfTrue="1">
      <formula>ROW()&gt;$F$2+1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0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4"/>
  <sheetViews>
    <sheetView zoomScalePageLayoutView="0" workbookViewId="0" topLeftCell="A7">
      <selection activeCell="J31" sqref="J31"/>
    </sheetView>
  </sheetViews>
  <sheetFormatPr defaultColWidth="11.421875" defaultRowHeight="12.75"/>
  <cols>
    <col min="1" max="1" width="16.140625" style="0" customWidth="1"/>
    <col min="2" max="2" width="6.421875" style="0" customWidth="1"/>
    <col min="3" max="3" width="24.421875" style="10" customWidth="1"/>
    <col min="4" max="4" width="13.28125" style="0" customWidth="1"/>
    <col min="5" max="5" width="11.8515625" style="0" customWidth="1"/>
    <col min="6" max="6" width="9.28125" style="0" customWidth="1"/>
    <col min="7" max="7" width="16.8515625" style="0" customWidth="1"/>
    <col min="8" max="16384" width="8.8515625" style="0" customWidth="1"/>
  </cols>
  <sheetData>
    <row r="1" spans="1:9" ht="30">
      <c r="A1" s="61" t="s">
        <v>15</v>
      </c>
      <c r="B1" s="61"/>
      <c r="C1" s="61"/>
      <c r="D1" s="61"/>
      <c r="E1" s="61"/>
      <c r="F1" s="61"/>
      <c r="G1" s="61"/>
      <c r="H1" s="13"/>
      <c r="I1" s="13"/>
    </row>
    <row r="2" spans="1:9" ht="30">
      <c r="A2" s="62" t="s">
        <v>46</v>
      </c>
      <c r="B2" s="63"/>
      <c r="C2" s="63"/>
      <c r="D2" s="63"/>
      <c r="E2" s="63"/>
      <c r="F2" s="63"/>
      <c r="G2" s="63"/>
      <c r="H2" s="13"/>
      <c r="I2" s="13"/>
    </row>
    <row r="3" spans="1:6" ht="12.75">
      <c r="A3" s="66" t="s">
        <v>9</v>
      </c>
      <c r="B3" s="67"/>
      <c r="C3" s="59"/>
      <c r="D3" s="35" t="s">
        <v>20</v>
      </c>
      <c r="E3" s="33" t="s">
        <v>13</v>
      </c>
      <c r="F3" s="10"/>
    </row>
    <row r="4" spans="1:6" ht="12.75">
      <c r="A4" s="25" t="s">
        <v>31</v>
      </c>
      <c r="B4" s="51"/>
      <c r="C4" s="31"/>
      <c r="D4" s="50" t="s">
        <v>27</v>
      </c>
      <c r="E4" s="17">
        <v>0</v>
      </c>
      <c r="F4" s="10"/>
    </row>
    <row r="5" spans="1:6" ht="12.75">
      <c r="A5" s="25" t="s">
        <v>33</v>
      </c>
      <c r="B5" s="51"/>
      <c r="C5" s="31"/>
      <c r="D5" s="36">
        <v>0.5</v>
      </c>
      <c r="E5" s="17">
        <v>0</v>
      </c>
      <c r="F5" s="10"/>
    </row>
    <row r="6" spans="1:6" ht="12.75">
      <c r="A6" s="25" t="s">
        <v>32</v>
      </c>
      <c r="B6" s="51"/>
      <c r="C6" s="32"/>
      <c r="D6" s="36">
        <v>1</v>
      </c>
      <c r="E6" s="17">
        <v>2</v>
      </c>
      <c r="F6" s="10"/>
    </row>
    <row r="7" spans="1:6" ht="12.75">
      <c r="A7" s="53" t="s">
        <v>39</v>
      </c>
      <c r="B7" s="51"/>
      <c r="C7" s="31"/>
      <c r="D7" s="36">
        <v>1.9</v>
      </c>
      <c r="E7" s="17">
        <v>11</v>
      </c>
      <c r="F7" s="10"/>
    </row>
    <row r="8" spans="1:6" ht="12.75">
      <c r="A8" s="25" t="s">
        <v>10</v>
      </c>
      <c r="B8" s="51"/>
      <c r="C8" s="31"/>
      <c r="D8" s="36">
        <v>2.9</v>
      </c>
      <c r="E8" s="17">
        <v>70</v>
      </c>
      <c r="F8" s="15" t="str">
        <f>IF(ABS(SUM(E4:E11)-100)&gt;1,"%s add to "&amp;ROUND(SUM(E4:E11),0)&amp;", not 100","")</f>
        <v>%s add to 98, not 100</v>
      </c>
    </row>
    <row r="9" spans="1:6" ht="12.75">
      <c r="A9" s="25" t="s">
        <v>12</v>
      </c>
      <c r="B9" s="51"/>
      <c r="C9" s="31"/>
      <c r="D9" s="36">
        <v>3.7</v>
      </c>
      <c r="E9" s="17">
        <v>11</v>
      </c>
      <c r="F9" s="10"/>
    </row>
    <row r="10" spans="1:6" ht="12.75">
      <c r="A10" s="25" t="s">
        <v>25</v>
      </c>
      <c r="B10" s="51"/>
      <c r="C10" s="31"/>
      <c r="D10" s="36">
        <v>4.7</v>
      </c>
      <c r="E10" s="17">
        <v>2</v>
      </c>
      <c r="F10" s="10"/>
    </row>
    <row r="11" spans="1:6" ht="12.75">
      <c r="A11" s="25" t="s">
        <v>26</v>
      </c>
      <c r="B11" s="51"/>
      <c r="C11" s="39">
        <v>14</v>
      </c>
      <c r="D11" s="36">
        <v>5.8</v>
      </c>
      <c r="E11" s="17">
        <v>2</v>
      </c>
      <c r="F11" s="10"/>
    </row>
    <row r="12" spans="1:15" ht="12.75">
      <c r="A12" s="25" t="s">
        <v>11</v>
      </c>
      <c r="B12" s="51"/>
      <c r="C12" s="31"/>
      <c r="D12" s="37">
        <v>7</v>
      </c>
      <c r="E12" s="40">
        <v>2</v>
      </c>
      <c r="F12" s="14"/>
      <c r="O12">
        <f>2*setbout/traydist+1</f>
        <v>57</v>
      </c>
    </row>
    <row r="13" spans="1:6" ht="12.75">
      <c r="A13" s="25" t="s">
        <v>34</v>
      </c>
      <c r="B13" s="51"/>
      <c r="C13" s="31"/>
      <c r="D13" s="37" t="s">
        <v>36</v>
      </c>
      <c r="E13" s="41">
        <f>SUM(E4:E12)</f>
        <v>100</v>
      </c>
      <c r="F13" s="14"/>
    </row>
    <row r="14" spans="1:6" ht="12.75">
      <c r="A14" s="25" t="s">
        <v>35</v>
      </c>
      <c r="B14" s="51"/>
      <c r="C14" s="31"/>
      <c r="D14" s="64" t="s">
        <v>16</v>
      </c>
      <c r="E14" s="65"/>
      <c r="F14" s="12">
        <f>SUMPRODUCT(E4:E12,D4:D12)/SUM(E5:E12)*100</f>
        <v>301.6</v>
      </c>
    </row>
    <row r="15" spans="1:6" ht="12.75">
      <c r="A15" s="53" t="s">
        <v>38</v>
      </c>
      <c r="B15" s="51"/>
      <c r="C15" s="31"/>
      <c r="D15" s="64" t="s">
        <v>14</v>
      </c>
      <c r="E15" s="65"/>
      <c r="F15" s="12">
        <f>P30/P29*100</f>
        <v>50.10482180293499</v>
      </c>
    </row>
    <row r="16" spans="1:3" ht="12.75">
      <c r="A16" s="53" t="s">
        <v>42</v>
      </c>
      <c r="B16" s="51"/>
      <c r="C16" s="16"/>
    </row>
    <row r="17" spans="1:7" ht="12.75">
      <c r="A17" s="53" t="s">
        <v>43</v>
      </c>
      <c r="C17" s="16"/>
      <c r="F17" s="57" t="s">
        <v>40</v>
      </c>
      <c r="G17" s="58" t="e">
        <f>SUMIF(trayrange,"&lt;0",trayrange2)/SUMIF(trayrange,"&lt;&gt;0",trayrange2)</f>
        <v>#DIV/0!</v>
      </c>
    </row>
    <row r="18" spans="1:7" ht="12.75">
      <c r="A18" s="52" t="s">
        <v>30</v>
      </c>
      <c r="B18" s="52"/>
      <c r="C18" s="16"/>
      <c r="F18" s="57" t="s">
        <v>41</v>
      </c>
      <c r="G18" s="58" t="e">
        <f>SUMIF(trayrange,"&gt;0",trayrange2)/SUMIF(trayrange,"&lt;&gt;0",trayrange2)</f>
        <v>#DIV/0!</v>
      </c>
    </row>
    <row r="19" spans="1:7" ht="12.75" customHeight="1">
      <c r="A19" s="25" t="s">
        <v>22</v>
      </c>
      <c r="B19" s="51"/>
      <c r="C19" s="38">
        <f>IF(ISNUMBER(C11),40*AVERAGE(VLOOKUP(C11,Calc!$A$2:$H$30,7),VLOOKUP(C11,Calc!$A$2:$H$30,8)),"")</f>
        <v>280.85714285714283</v>
      </c>
      <c r="D19" s="68" t="e">
        <f>IF(AND(Calc!K2=Calc!L2,Calc!K3=Calc!L3),"","Please click button above to recalculate CVs")</f>
        <v>#REF!</v>
      </c>
      <c r="E19" s="68"/>
      <c r="F19" s="54" t="s">
        <v>29</v>
      </c>
      <c r="G19" s="29">
        <f>C6+2*365</f>
        <v>730</v>
      </c>
    </row>
    <row r="20" spans="1:16" ht="12.75">
      <c r="A20" s="25"/>
      <c r="B20" s="27"/>
      <c r="C20" s="23"/>
      <c r="D20" s="68"/>
      <c r="E20" s="68"/>
      <c r="I20">
        <v>0</v>
      </c>
      <c r="J20">
        <v>0</v>
      </c>
      <c r="N20">
        <v>9</v>
      </c>
      <c r="O20" s="30">
        <f ca="1">OFFSET($D$3,N20,1)</f>
        <v>2</v>
      </c>
      <c r="P20" s="30">
        <f ca="1">OFFSET($D$3,N20,0)</f>
        <v>7</v>
      </c>
    </row>
    <row r="21" spans="9:16" ht="12.75">
      <c r="I21">
        <v>0</v>
      </c>
      <c r="J21" t="e">
        <f>J23*1.1</f>
        <v>#REF!</v>
      </c>
      <c r="N21">
        <v>8</v>
      </c>
      <c r="O21" s="30">
        <f ca="1">OFFSET($D$3,N21,1)+O20</f>
        <v>4</v>
      </c>
      <c r="P21" s="30">
        <f aca="true" ca="1" t="shared" si="0" ref="P21:P26">OFFSET($D$3,N21,0)</f>
        <v>5.8</v>
      </c>
    </row>
    <row r="22" spans="9:16" ht="12.75">
      <c r="I22">
        <f>-C11</f>
        <v>-14</v>
      </c>
      <c r="J22">
        <v>0</v>
      </c>
      <c r="N22">
        <v>7</v>
      </c>
      <c r="O22" s="30">
        <f aca="true" ca="1" t="shared" si="1" ref="O22:O27">OFFSET($D$3,N22,1)+O21</f>
        <v>6</v>
      </c>
      <c r="P22" s="30">
        <f ca="1" t="shared" si="0"/>
        <v>4.7</v>
      </c>
    </row>
    <row r="23" spans="9:16" ht="12.75">
      <c r="I23">
        <f>I22</f>
        <v>-14</v>
      </c>
      <c r="J23" t="e">
        <f>MAX(wts)</f>
        <v>#REF!</v>
      </c>
      <c r="N23">
        <v>6</v>
      </c>
      <c r="O23" s="30">
        <f ca="1" t="shared" si="1"/>
        <v>17</v>
      </c>
      <c r="P23" s="30">
        <f ca="1" t="shared" si="0"/>
        <v>3.7</v>
      </c>
    </row>
    <row r="24" spans="9:16" ht="12.75">
      <c r="I24">
        <f>-I22</f>
        <v>14</v>
      </c>
      <c r="J24">
        <f>J22</f>
        <v>0</v>
      </c>
      <c r="N24">
        <v>5</v>
      </c>
      <c r="O24" s="30">
        <f ca="1" t="shared" si="1"/>
        <v>87</v>
      </c>
      <c r="P24" s="30">
        <f ca="1" t="shared" si="0"/>
        <v>2.9</v>
      </c>
    </row>
    <row r="25" spans="9:16" ht="12.75">
      <c r="I25">
        <f>I24</f>
        <v>14</v>
      </c>
      <c r="J25" t="e">
        <f>J23</f>
        <v>#REF!</v>
      </c>
      <c r="N25">
        <v>4</v>
      </c>
      <c r="O25" s="30">
        <f ca="1" t="shared" si="1"/>
        <v>98</v>
      </c>
      <c r="P25" s="30">
        <f ca="1" t="shared" si="0"/>
        <v>1.9</v>
      </c>
    </row>
    <row r="26" spans="14:16" ht="12.75">
      <c r="N26">
        <v>3</v>
      </c>
      <c r="O26" s="30">
        <f ca="1" t="shared" si="1"/>
        <v>100</v>
      </c>
      <c r="P26" s="30">
        <f ca="1" t="shared" si="0"/>
        <v>1</v>
      </c>
    </row>
    <row r="27" spans="14:16" ht="12.75">
      <c r="N27">
        <v>2</v>
      </c>
      <c r="O27" s="30">
        <f ca="1" t="shared" si="1"/>
        <v>100</v>
      </c>
      <c r="P27" s="30">
        <f ca="1">OFFSET($D$3,N27,0)</f>
        <v>0.5</v>
      </c>
    </row>
    <row r="28" spans="14:16" ht="12.75">
      <c r="N28">
        <v>1</v>
      </c>
      <c r="O28" s="30">
        <f ca="1">OFFSET($D$3,N28,1)+O27</f>
        <v>100</v>
      </c>
      <c r="P28" s="30">
        <v>0</v>
      </c>
    </row>
    <row r="29" spans="14:16" ht="12.75">
      <c r="N29">
        <v>9</v>
      </c>
      <c r="O29">
        <v>10</v>
      </c>
      <c r="P29">
        <f>interpol($O$20:$O$28,$P$20:$P$28,O29)</f>
        <v>4.336363636363637</v>
      </c>
    </row>
    <row r="30" spans="14:16" ht="12.75">
      <c r="N30">
        <v>10</v>
      </c>
      <c r="O30">
        <v>95</v>
      </c>
      <c r="P30">
        <f>interpol($O$20:$O$28,$P$20:$P$28,O30)</f>
        <v>2.1727272727272724</v>
      </c>
    </row>
    <row r="31" ht="12.75"/>
    <row r="32" ht="12.75"/>
    <row r="33" ht="12.75"/>
    <row r="34" ht="12.75"/>
    <row r="35" ht="12.75"/>
    <row r="36" ht="12.75"/>
    <row r="39" ht="12.75">
      <c r="I39" s="56"/>
    </row>
    <row r="40" ht="12.75">
      <c r="J40" s="56"/>
    </row>
    <row r="41" ht="12.75">
      <c r="I41" s="56"/>
    </row>
    <row r="52" ht="52.5" customHeight="1"/>
    <row r="53" spans="1:4" ht="12.75">
      <c r="A53" s="26"/>
      <c r="B53" s="26"/>
      <c r="C53" s="26"/>
      <c r="D53" s="34"/>
    </row>
    <row r="54" spans="1:4" ht="12.75">
      <c r="A54" s="24" t="s">
        <v>21</v>
      </c>
      <c r="B54" s="24"/>
      <c r="C54" s="24"/>
      <c r="D54" s="27"/>
    </row>
    <row r="56" ht="12.75" customHeight="1"/>
  </sheetData>
  <sheetProtection password="DD5F" sheet="1"/>
  <mergeCells count="6">
    <mergeCell ref="A1:G1"/>
    <mergeCell ref="A2:G2"/>
    <mergeCell ref="D14:E14"/>
    <mergeCell ref="D15:E15"/>
    <mergeCell ref="A3:B3"/>
    <mergeCell ref="D19:E20"/>
  </mergeCells>
  <conditionalFormatting sqref="E13">
    <cfRule type="cellIs" priority="1" dxfId="0" operator="between" stopIfTrue="1">
      <formula>99</formula>
      <formula>101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7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40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2" width="9.140625" style="6" customWidth="1"/>
    <col min="3" max="3" width="2.140625" style="6" customWidth="1"/>
    <col min="4" max="16384" width="9.140625" style="6" customWidth="1"/>
  </cols>
  <sheetData>
    <row r="1" spans="1:15" s="4" customFormat="1" ht="42">
      <c r="A1" s="2" t="s">
        <v>0</v>
      </c>
      <c r="B1" s="47">
        <v>4</v>
      </c>
      <c r="D1" s="2" t="s">
        <v>1</v>
      </c>
      <c r="E1" s="2" t="s">
        <v>6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 t="s">
        <v>2</v>
      </c>
    </row>
    <row r="2" spans="1:16" ht="12.75">
      <c r="A2" s="5">
        <f>COUNT(E:E)</f>
        <v>0</v>
      </c>
      <c r="D2" s="7">
        <f>TrayWtInput!A2</f>
        <v>28</v>
      </c>
      <c r="E2" s="7">
        <f ca="1">IF(ISNUMBER(OFFSET(TrayWtInput!$B$1,ROW()-1,2)),OFFSET(TrayWtInput!$B$1,ROW()-1,2),"")</f>
      </c>
      <c r="F2" s="6">
        <f aca="true" ca="1" t="shared" si="0" ref="F2:N11">IF(ROW()-1&gt;bout*F$1/traydist,OFFSET($E2,-bout*F$1/traydist,0),0)</f>
        <v>0</v>
      </c>
      <c r="G2" s="6">
        <f ca="1" t="shared" si="0"/>
        <v>0</v>
      </c>
      <c r="H2" s="6">
        <f ca="1" t="shared" si="0"/>
        <v>0</v>
      </c>
      <c r="I2" s="6">
        <f ca="1" t="shared" si="0"/>
        <v>0</v>
      </c>
      <c r="J2" s="6">
        <f ca="1" t="shared" si="0"/>
        <v>0</v>
      </c>
      <c r="K2" s="6">
        <f ca="1" t="shared" si="0"/>
        <v>0</v>
      </c>
      <c r="L2" s="6">
        <f ca="1" t="shared" si="0"/>
        <v>0</v>
      </c>
      <c r="M2" s="6">
        <f ca="1" t="shared" si="0"/>
        <v>0</v>
      </c>
      <c r="N2" s="6">
        <f ca="1" t="shared" si="0"/>
        <v>0</v>
      </c>
      <c r="O2" s="6">
        <f>SUM(E2:N2)</f>
        <v>0</v>
      </c>
      <c r="P2" s="6">
        <f>-SIGN(TrayWtInput!$C$2)*(ROW()-(trays+3)/2-4*bout/traydist)*traydist</f>
        <v>15.75</v>
      </c>
    </row>
    <row r="3" spans="1:16" ht="12.75">
      <c r="A3" s="20" t="str">
        <f>IF(trays+4*D2-1=0,"","Uneven number of trays")</f>
        <v>Uneven number of trays</v>
      </c>
      <c r="D3" s="6">
        <f aca="true" t="shared" si="1" ref="D3:D66">D2+traydist</f>
        <v>28.5</v>
      </c>
      <c r="E3" s="7">
        <f ca="1">IF(ISNUMBER(OFFSET(TrayWtInput!$B$1,ROW()-1,2)),OFFSET(TrayWtInput!$B$1,ROW()-1,2),"")</f>
      </c>
      <c r="F3" s="6">
        <f ca="1" t="shared" si="0"/>
        <v>0</v>
      </c>
      <c r="G3" s="6">
        <f ca="1" t="shared" si="0"/>
        <v>0</v>
      </c>
      <c r="H3" s="6">
        <f ca="1" t="shared" si="0"/>
        <v>0</v>
      </c>
      <c r="I3" s="6">
        <f ca="1" t="shared" si="0"/>
        <v>0</v>
      </c>
      <c r="J3" s="6">
        <f ca="1" t="shared" si="0"/>
        <v>0</v>
      </c>
      <c r="K3" s="6">
        <f ca="1" t="shared" si="0"/>
        <v>0</v>
      </c>
      <c r="L3" s="6">
        <f ca="1" t="shared" si="0"/>
        <v>0</v>
      </c>
      <c r="M3" s="6">
        <f ca="1" t="shared" si="0"/>
        <v>0</v>
      </c>
      <c r="N3" s="6">
        <f ca="1" t="shared" si="0"/>
        <v>0</v>
      </c>
      <c r="O3" s="6">
        <f aca="true" t="shared" si="2" ref="O3:O66">SUM(E3:N3)</f>
        <v>0</v>
      </c>
      <c r="P3" s="6">
        <f>-SIGN(TrayWtInput!$C$2)*(ROW()-(trays+3)/2-4*bout/traydist)*traydist</f>
        <v>15.25</v>
      </c>
    </row>
    <row r="4" spans="4:16" ht="12.75">
      <c r="D4" s="6">
        <f t="shared" si="1"/>
        <v>29</v>
      </c>
      <c r="E4" s="7">
        <f ca="1">IF(ISNUMBER(OFFSET(TrayWtInput!$B$1,ROW()-1,2)),OFFSET(TrayWtInput!$B$1,ROW()-1,2),"")</f>
      </c>
      <c r="F4" s="6">
        <f ca="1" t="shared" si="0"/>
        <v>0</v>
      </c>
      <c r="G4" s="6">
        <f ca="1" t="shared" si="0"/>
        <v>0</v>
      </c>
      <c r="H4" s="6">
        <f ca="1" t="shared" si="0"/>
        <v>0</v>
      </c>
      <c r="I4" s="6">
        <f ca="1" t="shared" si="0"/>
        <v>0</v>
      </c>
      <c r="J4" s="6">
        <f ca="1" t="shared" si="0"/>
        <v>0</v>
      </c>
      <c r="K4" s="6">
        <f ca="1" t="shared" si="0"/>
        <v>0</v>
      </c>
      <c r="L4" s="6">
        <f ca="1" t="shared" si="0"/>
        <v>0</v>
      </c>
      <c r="M4" s="6">
        <f ca="1" t="shared" si="0"/>
        <v>0</v>
      </c>
      <c r="N4" s="6">
        <f ca="1" t="shared" si="0"/>
        <v>0</v>
      </c>
      <c r="O4" s="6">
        <f t="shared" si="2"/>
        <v>0</v>
      </c>
      <c r="P4" s="6">
        <f>-SIGN(TrayWtInput!$C$2)*(ROW()-(trays+3)/2-4*bout/traydist)*traydist</f>
        <v>14.75</v>
      </c>
    </row>
    <row r="5" spans="1:16" ht="12.75">
      <c r="A5" s="6" t="s">
        <v>3</v>
      </c>
      <c r="B5" s="6">
        <f>AVERAGE(rr)</f>
        <v>0</v>
      </c>
      <c r="D5" s="6">
        <f t="shared" si="1"/>
        <v>29.5</v>
      </c>
      <c r="E5" s="7">
        <f ca="1">IF(ISNUMBER(OFFSET(TrayWtInput!$B$1,ROW()-1,2)),OFFSET(TrayWtInput!$B$1,ROW()-1,2),"")</f>
      </c>
      <c r="F5" s="6">
        <f ca="1" t="shared" si="0"/>
        <v>0</v>
      </c>
      <c r="G5" s="6">
        <f ca="1" t="shared" si="0"/>
        <v>0</v>
      </c>
      <c r="H5" s="6">
        <f ca="1" t="shared" si="0"/>
        <v>0</v>
      </c>
      <c r="I5" s="6">
        <f ca="1" t="shared" si="0"/>
        <v>0</v>
      </c>
      <c r="J5" s="6">
        <f ca="1" t="shared" si="0"/>
        <v>0</v>
      </c>
      <c r="K5" s="6">
        <f ca="1" t="shared" si="0"/>
        <v>0</v>
      </c>
      <c r="L5" s="6">
        <f ca="1" t="shared" si="0"/>
        <v>0</v>
      </c>
      <c r="M5" s="6">
        <f ca="1" t="shared" si="0"/>
        <v>0</v>
      </c>
      <c r="N5" s="6">
        <f ca="1" t="shared" si="0"/>
        <v>0</v>
      </c>
      <c r="O5" s="6">
        <f t="shared" si="2"/>
        <v>0</v>
      </c>
      <c r="P5" s="6">
        <f>-SIGN(TrayWtInput!$C$2)*(ROW()-(trays+3)/2-4*bout/traydist)*traydist</f>
        <v>14.25</v>
      </c>
    </row>
    <row r="6" spans="1:16" ht="12.75">
      <c r="A6" s="6" t="s">
        <v>4</v>
      </c>
      <c r="B6" s="6">
        <f>STDEV(rr)</f>
        <v>0</v>
      </c>
      <c r="D6" s="6">
        <f t="shared" si="1"/>
        <v>30</v>
      </c>
      <c r="E6" s="7">
        <f ca="1">IF(ISNUMBER(OFFSET(TrayWtInput!$B$1,ROW()-1,2)),OFFSET(TrayWtInput!$B$1,ROW()-1,2),"")</f>
      </c>
      <c r="F6" s="6">
        <f ca="1" t="shared" si="0"/>
        <v>0</v>
      </c>
      <c r="G6" s="6">
        <f ca="1" t="shared" si="0"/>
        <v>0</v>
      </c>
      <c r="H6" s="6">
        <f ca="1" t="shared" si="0"/>
        <v>0</v>
      </c>
      <c r="I6" s="6">
        <f ca="1" t="shared" si="0"/>
        <v>0</v>
      </c>
      <c r="J6" s="6">
        <f ca="1" t="shared" si="0"/>
        <v>0</v>
      </c>
      <c r="K6" s="6">
        <f ca="1" t="shared" si="0"/>
        <v>0</v>
      </c>
      <c r="L6" s="6">
        <f ca="1" t="shared" si="0"/>
        <v>0</v>
      </c>
      <c r="M6" s="6">
        <f ca="1" t="shared" si="0"/>
        <v>0</v>
      </c>
      <c r="N6" s="6">
        <f ca="1" t="shared" si="0"/>
        <v>0</v>
      </c>
      <c r="O6" s="6">
        <f t="shared" si="2"/>
        <v>0</v>
      </c>
      <c r="P6" s="6">
        <f>-SIGN(TrayWtInput!$C$2)*(ROW()-(trays+3)/2-4*bout/traydist)*traydist</f>
        <v>13.75</v>
      </c>
    </row>
    <row r="7" spans="1:16" ht="12.75">
      <c r="A7" s="6" t="s">
        <v>5</v>
      </c>
      <c r="B7" s="21" t="e">
        <f>B6/B5</f>
        <v>#DIV/0!</v>
      </c>
      <c r="D7" s="6">
        <f t="shared" si="1"/>
        <v>30.5</v>
      </c>
      <c r="E7" s="7">
        <f ca="1">IF(ISNUMBER(OFFSET(TrayWtInput!$B$1,ROW()-1,2)),OFFSET(TrayWtInput!$B$1,ROW()-1,2),"")</f>
      </c>
      <c r="F7" s="6">
        <f ca="1" t="shared" si="0"/>
        <v>0</v>
      </c>
      <c r="G7" s="6">
        <f ca="1" t="shared" si="0"/>
        <v>0</v>
      </c>
      <c r="H7" s="6">
        <f ca="1" t="shared" si="0"/>
        <v>0</v>
      </c>
      <c r="I7" s="6">
        <f ca="1" t="shared" si="0"/>
        <v>0</v>
      </c>
      <c r="J7" s="6">
        <f ca="1" t="shared" si="0"/>
        <v>0</v>
      </c>
      <c r="K7" s="6">
        <f ca="1" t="shared" si="0"/>
        <v>0</v>
      </c>
      <c r="L7" s="6">
        <f ca="1" t="shared" si="0"/>
        <v>0</v>
      </c>
      <c r="M7" s="6">
        <f ca="1" t="shared" si="0"/>
        <v>0</v>
      </c>
      <c r="N7" s="6">
        <f ca="1" t="shared" si="0"/>
        <v>0</v>
      </c>
      <c r="O7" s="6">
        <f t="shared" si="2"/>
        <v>0</v>
      </c>
      <c r="P7" s="6">
        <f>-SIGN(TrayWtInput!$C$2)*(ROW()-(trays+3)/2-4*bout/traydist)*traydist</f>
        <v>13.25</v>
      </c>
    </row>
    <row r="8" spans="4:16" ht="12.75">
      <c r="D8" s="6">
        <f t="shared" si="1"/>
        <v>31</v>
      </c>
      <c r="E8" s="7">
        <f ca="1">IF(ISNUMBER(OFFSET(TrayWtInput!$B$1,ROW()-1,2)),OFFSET(TrayWtInput!$B$1,ROW()-1,2),"")</f>
      </c>
      <c r="F8" s="6">
        <f ca="1" t="shared" si="0"/>
        <v>0</v>
      </c>
      <c r="G8" s="6">
        <f ca="1" t="shared" si="0"/>
        <v>0</v>
      </c>
      <c r="H8" s="6">
        <f ca="1" t="shared" si="0"/>
        <v>0</v>
      </c>
      <c r="I8" s="6">
        <f ca="1" t="shared" si="0"/>
        <v>0</v>
      </c>
      <c r="J8" s="6">
        <f ca="1" t="shared" si="0"/>
        <v>0</v>
      </c>
      <c r="K8" s="6">
        <f ca="1" t="shared" si="0"/>
        <v>0</v>
      </c>
      <c r="L8" s="6">
        <f ca="1" t="shared" si="0"/>
        <v>0</v>
      </c>
      <c r="M8" s="6">
        <f ca="1" t="shared" si="0"/>
        <v>0</v>
      </c>
      <c r="N8" s="6">
        <f ca="1" t="shared" si="0"/>
        <v>0</v>
      </c>
      <c r="O8" s="6">
        <f t="shared" si="2"/>
        <v>0</v>
      </c>
      <c r="P8" s="6">
        <f>-SIGN(TrayWtInput!$C$2)*(ROW()-(trays+3)/2-4*bout/traydist)*traydist</f>
        <v>12.75</v>
      </c>
    </row>
    <row r="9" spans="2:16" ht="12.75">
      <c r="B9" s="6">
        <f>AVERAGE(O:O)</f>
        <v>0</v>
      </c>
      <c r="D9" s="6">
        <f t="shared" si="1"/>
        <v>31.5</v>
      </c>
      <c r="E9" s="7">
        <f ca="1">IF(ISNUMBER(OFFSET(TrayWtInput!$B$1,ROW()-1,2)),OFFSET(TrayWtInput!$B$1,ROW()-1,2),"")</f>
      </c>
      <c r="F9" s="6">
        <f ca="1" t="shared" si="0"/>
        <v>0</v>
      </c>
      <c r="G9" s="6">
        <f ca="1" t="shared" si="0"/>
        <v>0</v>
      </c>
      <c r="H9" s="6">
        <f ca="1" t="shared" si="0"/>
        <v>0</v>
      </c>
      <c r="I9" s="6">
        <f ca="1" t="shared" si="0"/>
        <v>0</v>
      </c>
      <c r="J9" s="6">
        <f ca="1" t="shared" si="0"/>
        <v>0</v>
      </c>
      <c r="K9" s="6">
        <f ca="1" t="shared" si="0"/>
        <v>0</v>
      </c>
      <c r="L9" s="6">
        <f ca="1" t="shared" si="0"/>
        <v>0</v>
      </c>
      <c r="M9" s="6">
        <f ca="1" t="shared" si="0"/>
        <v>0</v>
      </c>
      <c r="N9" s="6">
        <f ca="1" t="shared" si="0"/>
        <v>0</v>
      </c>
      <c r="O9" s="6">
        <f t="shared" si="2"/>
        <v>0</v>
      </c>
      <c r="P9" s="6">
        <f>-SIGN(TrayWtInput!$C$2)*(ROW()-(trays+3)/2-4*bout/traydist)*traydist</f>
        <v>12.25</v>
      </c>
    </row>
    <row r="10" spans="2:16" ht="12.75">
      <c r="B10" s="6">
        <f>STDEV(O:O)</f>
        <v>0</v>
      </c>
      <c r="D10" s="6">
        <f t="shared" si="1"/>
        <v>32</v>
      </c>
      <c r="E10" s="7">
        <f ca="1">IF(ISNUMBER(OFFSET(TrayWtInput!$B$1,ROW()-1,2)),OFFSET(TrayWtInput!$B$1,ROW()-1,2),"")</f>
      </c>
      <c r="F10" s="6">
        <f ca="1" t="shared" si="0"/>
      </c>
      <c r="G10" s="6">
        <f ca="1" t="shared" si="0"/>
        <v>0</v>
      </c>
      <c r="H10" s="6">
        <f ca="1" t="shared" si="0"/>
        <v>0</v>
      </c>
      <c r="I10" s="6">
        <f ca="1" t="shared" si="0"/>
        <v>0</v>
      </c>
      <c r="J10" s="6">
        <f ca="1" t="shared" si="0"/>
        <v>0</v>
      </c>
      <c r="K10" s="6">
        <f ca="1" t="shared" si="0"/>
        <v>0</v>
      </c>
      <c r="L10" s="6">
        <f ca="1" t="shared" si="0"/>
        <v>0</v>
      </c>
      <c r="M10" s="6">
        <f ca="1" t="shared" si="0"/>
        <v>0</v>
      </c>
      <c r="N10" s="6">
        <f ca="1" t="shared" si="0"/>
        <v>0</v>
      </c>
      <c r="O10" s="6">
        <f t="shared" si="2"/>
        <v>0</v>
      </c>
      <c r="P10" s="6">
        <f>-SIGN(TrayWtInput!$C$2)*(ROW()-(trays+3)/2-4*bout/traydist)*traydist</f>
        <v>11.75</v>
      </c>
    </row>
    <row r="11" spans="2:16" ht="12.75">
      <c r="B11" s="6" t="e">
        <f>B10/B9</f>
        <v>#DIV/0!</v>
      </c>
      <c r="D11" s="6">
        <f t="shared" si="1"/>
        <v>32.5</v>
      </c>
      <c r="E11" s="7">
        <f ca="1">IF(ISNUMBER(OFFSET(TrayWtInput!$B$1,ROW()-1,2)),OFFSET(TrayWtInput!$B$1,ROW()-1,2),"")</f>
      </c>
      <c r="F11" s="6">
        <f ca="1" t="shared" si="0"/>
      </c>
      <c r="G11" s="6">
        <f ca="1" t="shared" si="0"/>
        <v>0</v>
      </c>
      <c r="H11" s="6">
        <f ca="1" t="shared" si="0"/>
        <v>0</v>
      </c>
      <c r="I11" s="6">
        <f ca="1" t="shared" si="0"/>
        <v>0</v>
      </c>
      <c r="J11" s="6">
        <f ca="1" t="shared" si="0"/>
        <v>0</v>
      </c>
      <c r="K11" s="6">
        <f ca="1" t="shared" si="0"/>
        <v>0</v>
      </c>
      <c r="L11" s="6">
        <f ca="1" t="shared" si="0"/>
        <v>0</v>
      </c>
      <c r="M11" s="6">
        <f ca="1" t="shared" si="0"/>
        <v>0</v>
      </c>
      <c r="N11" s="6">
        <f ca="1" t="shared" si="0"/>
        <v>0</v>
      </c>
      <c r="O11" s="6">
        <f t="shared" si="2"/>
        <v>0</v>
      </c>
      <c r="P11" s="6">
        <f>-SIGN(TrayWtInput!$C$2)*(ROW()-(trays+3)/2-4*bout/traydist)*traydist</f>
        <v>11.25</v>
      </c>
    </row>
    <row r="12" spans="4:16" ht="12.75">
      <c r="D12" s="6">
        <f t="shared" si="1"/>
        <v>33</v>
      </c>
      <c r="E12" s="7">
        <f ca="1">IF(ISNUMBER(OFFSET(TrayWtInput!$B$1,ROW()-1,2)),OFFSET(TrayWtInput!$B$1,ROW()-1,2),"")</f>
      </c>
      <c r="F12" s="6">
        <f aca="true" ca="1" t="shared" si="3" ref="F12:N21">IF(ROW()-1&gt;bout*F$1/traydist,OFFSET($E12,-bout*F$1/traydist,0),0)</f>
      </c>
      <c r="G12" s="6">
        <f ca="1" t="shared" si="3"/>
        <v>0</v>
      </c>
      <c r="H12" s="6">
        <f ca="1" t="shared" si="3"/>
        <v>0</v>
      </c>
      <c r="I12" s="6">
        <f ca="1" t="shared" si="3"/>
        <v>0</v>
      </c>
      <c r="J12" s="6">
        <f ca="1" t="shared" si="3"/>
        <v>0</v>
      </c>
      <c r="K12" s="6">
        <f ca="1" t="shared" si="3"/>
        <v>0</v>
      </c>
      <c r="L12" s="6">
        <f ca="1" t="shared" si="3"/>
        <v>0</v>
      </c>
      <c r="M12" s="6">
        <f ca="1" t="shared" si="3"/>
        <v>0</v>
      </c>
      <c r="N12" s="6">
        <f ca="1" t="shared" si="3"/>
        <v>0</v>
      </c>
      <c r="O12" s="6">
        <f t="shared" si="2"/>
        <v>0</v>
      </c>
      <c r="P12" s="6">
        <f>-SIGN(TrayWtInput!$C$2)*(ROW()-(trays+3)/2-4*bout/traydist)*traydist</f>
        <v>10.75</v>
      </c>
    </row>
    <row r="13" spans="4:16" ht="12.75">
      <c r="D13" s="6">
        <f t="shared" si="1"/>
        <v>33.5</v>
      </c>
      <c r="E13" s="7">
        <f ca="1">IF(ISNUMBER(OFFSET(TrayWtInput!$B$1,ROW()-1,2)),OFFSET(TrayWtInput!$B$1,ROW()-1,2),"")</f>
      </c>
      <c r="F13" s="6">
        <f ca="1" t="shared" si="3"/>
      </c>
      <c r="G13" s="6">
        <f ca="1" t="shared" si="3"/>
        <v>0</v>
      </c>
      <c r="H13" s="6">
        <f ca="1" t="shared" si="3"/>
        <v>0</v>
      </c>
      <c r="I13" s="6">
        <f ca="1" t="shared" si="3"/>
        <v>0</v>
      </c>
      <c r="J13" s="6">
        <f ca="1" t="shared" si="3"/>
        <v>0</v>
      </c>
      <c r="K13" s="6">
        <f ca="1" t="shared" si="3"/>
        <v>0</v>
      </c>
      <c r="L13" s="6">
        <f ca="1" t="shared" si="3"/>
        <v>0</v>
      </c>
      <c r="M13" s="6">
        <f ca="1" t="shared" si="3"/>
        <v>0</v>
      </c>
      <c r="N13" s="6">
        <f ca="1" t="shared" si="3"/>
        <v>0</v>
      </c>
      <c r="O13" s="6">
        <f t="shared" si="2"/>
        <v>0</v>
      </c>
      <c r="P13" s="6">
        <f>-SIGN(TrayWtInput!$C$2)*(ROW()-(trays+3)/2-4*bout/traydist)*traydist</f>
        <v>10.25</v>
      </c>
    </row>
    <row r="14" spans="4:16" ht="12.75">
      <c r="D14" s="6">
        <f t="shared" si="1"/>
        <v>34</v>
      </c>
      <c r="E14" s="7">
        <f ca="1">IF(ISNUMBER(OFFSET(TrayWtInput!$B$1,ROW()-1,2)),OFFSET(TrayWtInput!$B$1,ROW()-1,2),"")</f>
      </c>
      <c r="F14" s="6">
        <f ca="1" t="shared" si="3"/>
      </c>
      <c r="G14" s="6">
        <f ca="1" t="shared" si="3"/>
        <v>0</v>
      </c>
      <c r="H14" s="6">
        <f ca="1" t="shared" si="3"/>
        <v>0</v>
      </c>
      <c r="I14" s="6">
        <f ca="1" t="shared" si="3"/>
        <v>0</v>
      </c>
      <c r="J14" s="6">
        <f ca="1" t="shared" si="3"/>
        <v>0</v>
      </c>
      <c r="K14" s="6">
        <f ca="1" t="shared" si="3"/>
        <v>0</v>
      </c>
      <c r="L14" s="6">
        <f ca="1" t="shared" si="3"/>
        <v>0</v>
      </c>
      <c r="M14" s="6">
        <f ca="1" t="shared" si="3"/>
        <v>0</v>
      </c>
      <c r="N14" s="6">
        <f ca="1" t="shared" si="3"/>
        <v>0</v>
      </c>
      <c r="O14" s="6">
        <f t="shared" si="2"/>
        <v>0</v>
      </c>
      <c r="P14" s="6">
        <f>-SIGN(TrayWtInput!$C$2)*(ROW()-(trays+3)/2-4*bout/traydist)*traydist</f>
        <v>9.75</v>
      </c>
    </row>
    <row r="15" spans="4:16" ht="12.75">
      <c r="D15" s="6">
        <f t="shared" si="1"/>
        <v>34.5</v>
      </c>
      <c r="E15" s="7">
        <f ca="1">IF(ISNUMBER(OFFSET(TrayWtInput!$B$1,ROW()-1,2)),OFFSET(TrayWtInput!$B$1,ROW()-1,2),"")</f>
      </c>
      <c r="F15" s="6">
        <f ca="1" t="shared" si="3"/>
      </c>
      <c r="G15" s="6">
        <f ca="1" t="shared" si="3"/>
        <v>0</v>
      </c>
      <c r="H15" s="6">
        <f ca="1" t="shared" si="3"/>
        <v>0</v>
      </c>
      <c r="I15" s="6">
        <f ca="1" t="shared" si="3"/>
        <v>0</v>
      </c>
      <c r="J15" s="6">
        <f ca="1" t="shared" si="3"/>
        <v>0</v>
      </c>
      <c r="K15" s="6">
        <f ca="1" t="shared" si="3"/>
        <v>0</v>
      </c>
      <c r="L15" s="6">
        <f ca="1" t="shared" si="3"/>
        <v>0</v>
      </c>
      <c r="M15" s="6">
        <f ca="1" t="shared" si="3"/>
        <v>0</v>
      </c>
      <c r="N15" s="6">
        <f ca="1" t="shared" si="3"/>
        <v>0</v>
      </c>
      <c r="O15" s="6">
        <f t="shared" si="2"/>
        <v>0</v>
      </c>
      <c r="P15" s="6">
        <f>-SIGN(TrayWtInput!$C$2)*(ROW()-(trays+3)/2-4*bout/traydist)*traydist</f>
        <v>9.25</v>
      </c>
    </row>
    <row r="16" spans="4:16" ht="12.75">
      <c r="D16" s="6">
        <f t="shared" si="1"/>
        <v>35</v>
      </c>
      <c r="E16" s="7">
        <f ca="1">IF(ISNUMBER(OFFSET(TrayWtInput!$B$1,ROW()-1,2)),OFFSET(TrayWtInput!$B$1,ROW()-1,2),"")</f>
      </c>
      <c r="F16" s="6">
        <f ca="1" t="shared" si="3"/>
      </c>
      <c r="G16" s="6">
        <f ca="1" t="shared" si="3"/>
        <v>0</v>
      </c>
      <c r="H16" s="6">
        <f ca="1" t="shared" si="3"/>
        <v>0</v>
      </c>
      <c r="I16" s="6">
        <f ca="1" t="shared" si="3"/>
        <v>0</v>
      </c>
      <c r="J16" s="6">
        <f ca="1" t="shared" si="3"/>
        <v>0</v>
      </c>
      <c r="K16" s="6">
        <f ca="1" t="shared" si="3"/>
        <v>0</v>
      </c>
      <c r="L16" s="6">
        <f ca="1" t="shared" si="3"/>
        <v>0</v>
      </c>
      <c r="M16" s="6">
        <f ca="1" t="shared" si="3"/>
        <v>0</v>
      </c>
      <c r="N16" s="6">
        <f ca="1" t="shared" si="3"/>
        <v>0</v>
      </c>
      <c r="O16" s="6">
        <f t="shared" si="2"/>
        <v>0</v>
      </c>
      <c r="P16" s="6">
        <f>-SIGN(TrayWtInput!$C$2)*(ROW()-(trays+3)/2-4*bout/traydist)*traydist</f>
        <v>8.75</v>
      </c>
    </row>
    <row r="17" spans="4:16" ht="12.75">
      <c r="D17" s="6">
        <f t="shared" si="1"/>
        <v>35.5</v>
      </c>
      <c r="E17" s="7">
        <f ca="1">IF(ISNUMBER(OFFSET(TrayWtInput!$B$1,ROW()-1,2)),OFFSET(TrayWtInput!$B$1,ROW()-1,2),"")</f>
      </c>
      <c r="F17" s="6">
        <f ca="1" t="shared" si="3"/>
      </c>
      <c r="G17" s="6">
        <f ca="1" t="shared" si="3"/>
        <v>0</v>
      </c>
      <c r="H17" s="6">
        <f ca="1" t="shared" si="3"/>
        <v>0</v>
      </c>
      <c r="I17" s="6">
        <f ca="1" t="shared" si="3"/>
        <v>0</v>
      </c>
      <c r="J17" s="6">
        <f ca="1" t="shared" si="3"/>
        <v>0</v>
      </c>
      <c r="K17" s="6">
        <f ca="1" t="shared" si="3"/>
        <v>0</v>
      </c>
      <c r="L17" s="6">
        <f ca="1" t="shared" si="3"/>
        <v>0</v>
      </c>
      <c r="M17" s="6">
        <f ca="1" t="shared" si="3"/>
        <v>0</v>
      </c>
      <c r="N17" s="6">
        <f ca="1" t="shared" si="3"/>
        <v>0</v>
      </c>
      <c r="O17" s="6">
        <f t="shared" si="2"/>
        <v>0</v>
      </c>
      <c r="P17" s="6">
        <f>-SIGN(TrayWtInput!$C$2)*(ROW()-(trays+3)/2-4*bout/traydist)*traydist</f>
        <v>8.25</v>
      </c>
    </row>
    <row r="18" spans="4:16" ht="12.75">
      <c r="D18" s="6">
        <f t="shared" si="1"/>
        <v>36</v>
      </c>
      <c r="E18" s="7">
        <f ca="1">IF(ISNUMBER(OFFSET(TrayWtInput!$B$1,ROW()-1,2)),OFFSET(TrayWtInput!$B$1,ROW()-1,2),"")</f>
      </c>
      <c r="F18" s="6">
        <f ca="1" t="shared" si="3"/>
      </c>
      <c r="G18" s="6">
        <f ca="1" t="shared" si="3"/>
      </c>
      <c r="H18" s="6">
        <f ca="1" t="shared" si="3"/>
        <v>0</v>
      </c>
      <c r="I18" s="6">
        <f ca="1" t="shared" si="3"/>
        <v>0</v>
      </c>
      <c r="J18" s="6">
        <f ca="1" t="shared" si="3"/>
        <v>0</v>
      </c>
      <c r="K18" s="6">
        <f ca="1" t="shared" si="3"/>
        <v>0</v>
      </c>
      <c r="L18" s="6">
        <f ca="1" t="shared" si="3"/>
        <v>0</v>
      </c>
      <c r="M18" s="6">
        <f ca="1" t="shared" si="3"/>
        <v>0</v>
      </c>
      <c r="N18" s="6">
        <f ca="1" t="shared" si="3"/>
        <v>0</v>
      </c>
      <c r="O18" s="6">
        <f t="shared" si="2"/>
        <v>0</v>
      </c>
      <c r="P18" s="6">
        <f>-SIGN(TrayWtInput!$C$2)*(ROW()-(trays+3)/2-4*bout/traydist)*traydist</f>
        <v>7.75</v>
      </c>
    </row>
    <row r="19" spans="4:16" ht="12.75">
      <c r="D19" s="6">
        <f t="shared" si="1"/>
        <v>36.5</v>
      </c>
      <c r="E19" s="7">
        <f ca="1">IF(ISNUMBER(OFFSET(TrayWtInput!$B$1,ROW()-1,2)),OFFSET(TrayWtInput!$B$1,ROW()-1,2),"")</f>
      </c>
      <c r="F19" s="6">
        <f ca="1" t="shared" si="3"/>
      </c>
      <c r="G19" s="6">
        <f ca="1" t="shared" si="3"/>
      </c>
      <c r="H19" s="6">
        <f ca="1" t="shared" si="3"/>
        <v>0</v>
      </c>
      <c r="I19" s="6">
        <f ca="1" t="shared" si="3"/>
        <v>0</v>
      </c>
      <c r="J19" s="6">
        <f ca="1" t="shared" si="3"/>
        <v>0</v>
      </c>
      <c r="K19" s="6">
        <f ca="1" t="shared" si="3"/>
        <v>0</v>
      </c>
      <c r="L19" s="6">
        <f ca="1" t="shared" si="3"/>
        <v>0</v>
      </c>
      <c r="M19" s="6">
        <f ca="1" t="shared" si="3"/>
        <v>0</v>
      </c>
      <c r="N19" s="6">
        <f ca="1" t="shared" si="3"/>
        <v>0</v>
      </c>
      <c r="O19" s="6">
        <f t="shared" si="2"/>
        <v>0</v>
      </c>
      <c r="P19" s="6">
        <f>-SIGN(TrayWtInput!$C$2)*(ROW()-(trays+3)/2-4*bout/traydist)*traydist</f>
        <v>7.25</v>
      </c>
    </row>
    <row r="20" spans="4:16" ht="12.75">
      <c r="D20" s="6">
        <f t="shared" si="1"/>
        <v>37</v>
      </c>
      <c r="E20" s="7">
        <f ca="1">IF(ISNUMBER(OFFSET(TrayWtInput!$B$1,ROW()-1,2)),OFFSET(TrayWtInput!$B$1,ROW()-1,2),"")</f>
      </c>
      <c r="F20" s="6">
        <f ca="1" t="shared" si="3"/>
      </c>
      <c r="G20" s="6">
        <f ca="1" t="shared" si="3"/>
      </c>
      <c r="H20" s="6">
        <f ca="1" t="shared" si="3"/>
        <v>0</v>
      </c>
      <c r="I20" s="6">
        <f ca="1" t="shared" si="3"/>
        <v>0</v>
      </c>
      <c r="J20" s="6">
        <f ca="1" t="shared" si="3"/>
        <v>0</v>
      </c>
      <c r="K20" s="6">
        <f ca="1" t="shared" si="3"/>
        <v>0</v>
      </c>
      <c r="L20" s="6">
        <f ca="1" t="shared" si="3"/>
        <v>0</v>
      </c>
      <c r="M20" s="6">
        <f ca="1" t="shared" si="3"/>
        <v>0</v>
      </c>
      <c r="N20" s="6">
        <f ca="1" t="shared" si="3"/>
        <v>0</v>
      </c>
      <c r="O20" s="6">
        <f t="shared" si="2"/>
        <v>0</v>
      </c>
      <c r="P20" s="6">
        <f>-SIGN(TrayWtInput!$C$2)*(ROW()-(trays+3)/2-4*bout/traydist)*traydist</f>
        <v>6.75</v>
      </c>
    </row>
    <row r="21" spans="4:16" ht="12.75">
      <c r="D21" s="6">
        <f t="shared" si="1"/>
        <v>37.5</v>
      </c>
      <c r="E21" s="7">
        <f ca="1">IF(ISNUMBER(OFFSET(TrayWtInput!$B$1,ROW()-1,2)),OFFSET(TrayWtInput!$B$1,ROW()-1,2),"")</f>
      </c>
      <c r="F21" s="6">
        <f ca="1" t="shared" si="3"/>
      </c>
      <c r="G21" s="6">
        <f ca="1" t="shared" si="3"/>
      </c>
      <c r="H21" s="6">
        <f ca="1" t="shared" si="3"/>
        <v>0</v>
      </c>
      <c r="I21" s="6">
        <f ca="1" t="shared" si="3"/>
        <v>0</v>
      </c>
      <c r="J21" s="6">
        <f ca="1" t="shared" si="3"/>
        <v>0</v>
      </c>
      <c r="K21" s="6">
        <f ca="1" t="shared" si="3"/>
        <v>0</v>
      </c>
      <c r="L21" s="6">
        <f ca="1" t="shared" si="3"/>
        <v>0</v>
      </c>
      <c r="M21" s="6">
        <f ca="1" t="shared" si="3"/>
        <v>0</v>
      </c>
      <c r="N21" s="6">
        <f ca="1" t="shared" si="3"/>
        <v>0</v>
      </c>
      <c r="O21" s="6">
        <f t="shared" si="2"/>
        <v>0</v>
      </c>
      <c r="P21" s="6">
        <f>-SIGN(TrayWtInput!$C$2)*(ROW()-(trays+3)/2-4*bout/traydist)*traydist</f>
        <v>6.25</v>
      </c>
    </row>
    <row r="22" spans="4:16" ht="12.75">
      <c r="D22" s="6">
        <f t="shared" si="1"/>
        <v>38</v>
      </c>
      <c r="E22" s="7">
        <f ca="1">IF(ISNUMBER(OFFSET(TrayWtInput!$B$1,ROW()-1,2)),OFFSET(TrayWtInput!$B$1,ROW()-1,2),"")</f>
      </c>
      <c r="F22" s="6">
        <f aca="true" ca="1" t="shared" si="4" ref="F22:N31">IF(ROW()-1&gt;bout*F$1/traydist,OFFSET($E22,-bout*F$1/traydist,0),0)</f>
      </c>
      <c r="G22" s="6">
        <f ca="1" t="shared" si="4"/>
      </c>
      <c r="H22" s="6">
        <f ca="1" t="shared" si="4"/>
        <v>0</v>
      </c>
      <c r="I22" s="6">
        <f ca="1" t="shared" si="4"/>
        <v>0</v>
      </c>
      <c r="J22" s="6">
        <f ca="1" t="shared" si="4"/>
        <v>0</v>
      </c>
      <c r="K22" s="6">
        <f ca="1" t="shared" si="4"/>
        <v>0</v>
      </c>
      <c r="L22" s="6">
        <f ca="1" t="shared" si="4"/>
        <v>0</v>
      </c>
      <c r="M22" s="6">
        <f ca="1" t="shared" si="4"/>
        <v>0</v>
      </c>
      <c r="N22" s="6">
        <f ca="1" t="shared" si="4"/>
        <v>0</v>
      </c>
      <c r="O22" s="6">
        <f t="shared" si="2"/>
        <v>0</v>
      </c>
      <c r="P22" s="6">
        <f>-SIGN(TrayWtInput!$C$2)*(ROW()-(trays+3)/2-4*bout/traydist)*traydist</f>
        <v>5.75</v>
      </c>
    </row>
    <row r="23" spans="4:16" ht="12.75">
      <c r="D23" s="6">
        <f t="shared" si="1"/>
        <v>38.5</v>
      </c>
      <c r="E23" s="7">
        <f ca="1">IF(ISNUMBER(OFFSET(TrayWtInput!$B$1,ROW()-1,2)),OFFSET(TrayWtInput!$B$1,ROW()-1,2),"")</f>
      </c>
      <c r="F23" s="6">
        <f ca="1" t="shared" si="4"/>
      </c>
      <c r="G23" s="6">
        <f ca="1" t="shared" si="4"/>
      </c>
      <c r="H23" s="6">
        <f ca="1" t="shared" si="4"/>
        <v>0</v>
      </c>
      <c r="I23" s="6">
        <f ca="1" t="shared" si="4"/>
        <v>0</v>
      </c>
      <c r="J23" s="6">
        <f ca="1" t="shared" si="4"/>
        <v>0</v>
      </c>
      <c r="K23" s="6">
        <f ca="1" t="shared" si="4"/>
        <v>0</v>
      </c>
      <c r="L23" s="6">
        <f ca="1" t="shared" si="4"/>
        <v>0</v>
      </c>
      <c r="M23" s="6">
        <f ca="1" t="shared" si="4"/>
        <v>0</v>
      </c>
      <c r="N23" s="6">
        <f ca="1" t="shared" si="4"/>
        <v>0</v>
      </c>
      <c r="O23" s="6">
        <f t="shared" si="2"/>
        <v>0</v>
      </c>
      <c r="P23" s="6">
        <f>-SIGN(TrayWtInput!$C$2)*(ROW()-(trays+3)/2-4*bout/traydist)*traydist</f>
        <v>5.25</v>
      </c>
    </row>
    <row r="24" spans="4:16" ht="12.75">
      <c r="D24" s="6">
        <f t="shared" si="1"/>
        <v>39</v>
      </c>
      <c r="E24" s="7">
        <f ca="1">IF(ISNUMBER(OFFSET(TrayWtInput!$B$1,ROW()-1,2)),OFFSET(TrayWtInput!$B$1,ROW()-1,2),"")</f>
      </c>
      <c r="F24" s="6">
        <f ca="1" t="shared" si="4"/>
      </c>
      <c r="G24" s="6">
        <f ca="1" t="shared" si="4"/>
      </c>
      <c r="H24" s="6">
        <f ca="1" t="shared" si="4"/>
        <v>0</v>
      </c>
      <c r="I24" s="6">
        <f ca="1" t="shared" si="4"/>
        <v>0</v>
      </c>
      <c r="J24" s="6">
        <f ca="1" t="shared" si="4"/>
        <v>0</v>
      </c>
      <c r="K24" s="6">
        <f ca="1" t="shared" si="4"/>
        <v>0</v>
      </c>
      <c r="L24" s="6">
        <f ca="1" t="shared" si="4"/>
        <v>0</v>
      </c>
      <c r="M24" s="6">
        <f ca="1" t="shared" si="4"/>
        <v>0</v>
      </c>
      <c r="N24" s="6">
        <f ca="1" t="shared" si="4"/>
        <v>0</v>
      </c>
      <c r="O24" s="6">
        <f t="shared" si="2"/>
        <v>0</v>
      </c>
      <c r="P24" s="6">
        <f>-SIGN(TrayWtInput!$C$2)*(ROW()-(trays+3)/2-4*bout/traydist)*traydist</f>
        <v>4.75</v>
      </c>
    </row>
    <row r="25" spans="4:16" ht="12.75">
      <c r="D25" s="6">
        <f t="shared" si="1"/>
        <v>39.5</v>
      </c>
      <c r="E25" s="7">
        <f ca="1">IF(ISNUMBER(OFFSET(TrayWtInput!$B$1,ROW()-1,2)),OFFSET(TrayWtInput!$B$1,ROW()-1,2),"")</f>
      </c>
      <c r="F25" s="6">
        <f ca="1" t="shared" si="4"/>
      </c>
      <c r="G25" s="6">
        <f ca="1" t="shared" si="4"/>
      </c>
      <c r="H25" s="6">
        <f ca="1" t="shared" si="4"/>
        <v>0</v>
      </c>
      <c r="I25" s="6">
        <f ca="1" t="shared" si="4"/>
        <v>0</v>
      </c>
      <c r="J25" s="6">
        <f ca="1" t="shared" si="4"/>
        <v>0</v>
      </c>
      <c r="K25" s="6">
        <f ca="1" t="shared" si="4"/>
        <v>0</v>
      </c>
      <c r="L25" s="6">
        <f ca="1" t="shared" si="4"/>
        <v>0</v>
      </c>
      <c r="M25" s="6">
        <f ca="1" t="shared" si="4"/>
        <v>0</v>
      </c>
      <c r="N25" s="6">
        <f ca="1" t="shared" si="4"/>
        <v>0</v>
      </c>
      <c r="O25" s="6">
        <f t="shared" si="2"/>
        <v>0</v>
      </c>
      <c r="P25" s="6">
        <f>-SIGN(TrayWtInput!$C$2)*(ROW()-(trays+3)/2-4*bout/traydist)*traydist</f>
        <v>4.25</v>
      </c>
    </row>
    <row r="26" spans="4:16" ht="12.75">
      <c r="D26" s="6">
        <f t="shared" si="1"/>
        <v>40</v>
      </c>
      <c r="E26" s="7">
        <f ca="1">IF(ISNUMBER(OFFSET(TrayWtInput!$B$1,ROW()-1,2)),OFFSET(TrayWtInput!$B$1,ROW()-1,2),"")</f>
      </c>
      <c r="F26" s="6">
        <f ca="1" t="shared" si="4"/>
      </c>
      <c r="G26" s="6">
        <f ca="1" t="shared" si="4"/>
      </c>
      <c r="H26" s="6">
        <f ca="1" t="shared" si="4"/>
      </c>
      <c r="I26" s="6">
        <f ca="1" t="shared" si="4"/>
        <v>0</v>
      </c>
      <c r="J26" s="6">
        <f ca="1" t="shared" si="4"/>
        <v>0</v>
      </c>
      <c r="K26" s="6">
        <f ca="1" t="shared" si="4"/>
        <v>0</v>
      </c>
      <c r="L26" s="6">
        <f ca="1" t="shared" si="4"/>
        <v>0</v>
      </c>
      <c r="M26" s="6">
        <f ca="1" t="shared" si="4"/>
        <v>0</v>
      </c>
      <c r="N26" s="6">
        <f ca="1" t="shared" si="4"/>
        <v>0</v>
      </c>
      <c r="O26" s="6">
        <f t="shared" si="2"/>
        <v>0</v>
      </c>
      <c r="P26" s="6">
        <f>-SIGN(TrayWtInput!$C$2)*(ROW()-(trays+3)/2-4*bout/traydist)*traydist</f>
        <v>3.75</v>
      </c>
    </row>
    <row r="27" spans="4:16" ht="12.75">
      <c r="D27" s="6">
        <f t="shared" si="1"/>
        <v>40.5</v>
      </c>
      <c r="E27" s="7">
        <f ca="1">IF(ISNUMBER(OFFSET(TrayWtInput!$B$1,ROW()-1,2)),OFFSET(TrayWtInput!$B$1,ROW()-1,2),"")</f>
      </c>
      <c r="F27" s="6">
        <f ca="1" t="shared" si="4"/>
      </c>
      <c r="G27" s="6">
        <f ca="1" t="shared" si="4"/>
      </c>
      <c r="H27" s="6">
        <f ca="1" t="shared" si="4"/>
      </c>
      <c r="I27" s="6">
        <f ca="1" t="shared" si="4"/>
        <v>0</v>
      </c>
      <c r="J27" s="6">
        <f ca="1" t="shared" si="4"/>
        <v>0</v>
      </c>
      <c r="K27" s="6">
        <f ca="1" t="shared" si="4"/>
        <v>0</v>
      </c>
      <c r="L27" s="6">
        <f ca="1" t="shared" si="4"/>
        <v>0</v>
      </c>
      <c r="M27" s="6">
        <f ca="1" t="shared" si="4"/>
        <v>0</v>
      </c>
      <c r="N27" s="6">
        <f ca="1" t="shared" si="4"/>
        <v>0</v>
      </c>
      <c r="O27" s="6">
        <f t="shared" si="2"/>
        <v>0</v>
      </c>
      <c r="P27" s="6">
        <f>-SIGN(TrayWtInput!$C$2)*(ROW()-(trays+3)/2-4*bout/traydist)*traydist</f>
        <v>3.25</v>
      </c>
    </row>
    <row r="28" spans="4:16" ht="12.75">
      <c r="D28" s="6">
        <f t="shared" si="1"/>
        <v>41</v>
      </c>
      <c r="E28" s="7">
        <f ca="1">IF(ISNUMBER(OFFSET(TrayWtInput!$B$1,ROW()-1,2)),OFFSET(TrayWtInput!$B$1,ROW()-1,2),"")</f>
      </c>
      <c r="F28" s="6">
        <f ca="1" t="shared" si="4"/>
      </c>
      <c r="G28" s="6">
        <f ca="1" t="shared" si="4"/>
      </c>
      <c r="H28" s="6">
        <f ca="1" t="shared" si="4"/>
      </c>
      <c r="I28" s="6">
        <f ca="1" t="shared" si="4"/>
        <v>0</v>
      </c>
      <c r="J28" s="6">
        <f ca="1" t="shared" si="4"/>
        <v>0</v>
      </c>
      <c r="K28" s="6">
        <f ca="1" t="shared" si="4"/>
        <v>0</v>
      </c>
      <c r="L28" s="6">
        <f ca="1" t="shared" si="4"/>
        <v>0</v>
      </c>
      <c r="M28" s="6">
        <f ca="1" t="shared" si="4"/>
        <v>0</v>
      </c>
      <c r="N28" s="6">
        <f ca="1" t="shared" si="4"/>
        <v>0</v>
      </c>
      <c r="O28" s="6">
        <f t="shared" si="2"/>
        <v>0</v>
      </c>
      <c r="P28" s="6">
        <f>-SIGN(TrayWtInput!$C$2)*(ROW()-(trays+3)/2-4*bout/traydist)*traydist</f>
        <v>2.75</v>
      </c>
    </row>
    <row r="29" spans="4:16" ht="12.75">
      <c r="D29" s="6">
        <f t="shared" si="1"/>
        <v>41.5</v>
      </c>
      <c r="E29" s="7">
        <f ca="1">IF(ISNUMBER(OFFSET(TrayWtInput!$B$1,ROW()-1,2)),OFFSET(TrayWtInput!$B$1,ROW()-1,2),"")</f>
      </c>
      <c r="F29" s="6">
        <f ca="1" t="shared" si="4"/>
      </c>
      <c r="G29" s="6">
        <f ca="1" t="shared" si="4"/>
      </c>
      <c r="H29" s="6">
        <f ca="1" t="shared" si="4"/>
      </c>
      <c r="I29" s="6">
        <f ca="1" t="shared" si="4"/>
        <v>0</v>
      </c>
      <c r="J29" s="6">
        <f ca="1" t="shared" si="4"/>
        <v>0</v>
      </c>
      <c r="K29" s="6">
        <f ca="1" t="shared" si="4"/>
        <v>0</v>
      </c>
      <c r="L29" s="6">
        <f ca="1" t="shared" si="4"/>
        <v>0</v>
      </c>
      <c r="M29" s="6">
        <f ca="1" t="shared" si="4"/>
        <v>0</v>
      </c>
      <c r="N29" s="6">
        <f ca="1" t="shared" si="4"/>
        <v>0</v>
      </c>
      <c r="O29" s="6">
        <f t="shared" si="2"/>
        <v>0</v>
      </c>
      <c r="P29" s="6">
        <f>-SIGN(TrayWtInput!$C$2)*(ROW()-(trays+3)/2-4*bout/traydist)*traydist</f>
        <v>2.25</v>
      </c>
    </row>
    <row r="30" spans="4:16" ht="12.75">
      <c r="D30" s="6">
        <f t="shared" si="1"/>
        <v>42</v>
      </c>
      <c r="E30" s="7">
        <f ca="1">IF(ISNUMBER(OFFSET(TrayWtInput!$B$1,ROW()-1,2)),OFFSET(TrayWtInput!$B$1,ROW()-1,2),"")</f>
      </c>
      <c r="F30" s="6">
        <f ca="1" t="shared" si="4"/>
      </c>
      <c r="G30" s="6">
        <f ca="1" t="shared" si="4"/>
      </c>
      <c r="H30" s="6">
        <f ca="1" t="shared" si="4"/>
      </c>
      <c r="I30" s="6">
        <f ca="1" t="shared" si="4"/>
        <v>0</v>
      </c>
      <c r="J30" s="6">
        <f ca="1" t="shared" si="4"/>
        <v>0</v>
      </c>
      <c r="K30" s="6">
        <f ca="1" t="shared" si="4"/>
        <v>0</v>
      </c>
      <c r="L30" s="6">
        <f ca="1" t="shared" si="4"/>
        <v>0</v>
      </c>
      <c r="M30" s="6">
        <f ca="1" t="shared" si="4"/>
        <v>0</v>
      </c>
      <c r="N30" s="6">
        <f ca="1" t="shared" si="4"/>
        <v>0</v>
      </c>
      <c r="O30" s="6">
        <f t="shared" si="2"/>
        <v>0</v>
      </c>
      <c r="P30" s="6">
        <f>-SIGN(TrayWtInput!$C$2)*(ROW()-(trays+3)/2-4*bout/traydist)*traydist</f>
        <v>1.75</v>
      </c>
    </row>
    <row r="31" spans="4:16" ht="12.75">
      <c r="D31" s="6">
        <f t="shared" si="1"/>
        <v>42.5</v>
      </c>
      <c r="E31" s="7">
        <f ca="1">IF(ISNUMBER(OFFSET(TrayWtInput!$B$1,ROW()-1,2)),OFFSET(TrayWtInput!$B$1,ROW()-1,2),"")</f>
      </c>
      <c r="F31" s="6">
        <f ca="1" t="shared" si="4"/>
      </c>
      <c r="G31" s="6">
        <f ca="1" t="shared" si="4"/>
      </c>
      <c r="H31" s="6">
        <f ca="1" t="shared" si="4"/>
      </c>
      <c r="I31" s="6">
        <f ca="1" t="shared" si="4"/>
        <v>0</v>
      </c>
      <c r="J31" s="6">
        <f ca="1" t="shared" si="4"/>
        <v>0</v>
      </c>
      <c r="K31" s="6">
        <f ca="1" t="shared" si="4"/>
        <v>0</v>
      </c>
      <c r="L31" s="6">
        <f ca="1" t="shared" si="4"/>
        <v>0</v>
      </c>
      <c r="M31" s="6">
        <f ca="1" t="shared" si="4"/>
        <v>0</v>
      </c>
      <c r="N31" s="6">
        <f ca="1" t="shared" si="4"/>
        <v>0</v>
      </c>
      <c r="O31" s="6">
        <f t="shared" si="2"/>
        <v>0</v>
      </c>
      <c r="P31" s="6">
        <f>-SIGN(TrayWtInput!$C$2)*(ROW()-(trays+3)/2-4*bout/traydist)*traydist</f>
        <v>1.25</v>
      </c>
    </row>
    <row r="32" spans="4:16" ht="12.75">
      <c r="D32" s="6">
        <f t="shared" si="1"/>
        <v>43</v>
      </c>
      <c r="E32" s="7">
        <f ca="1">IF(ISNUMBER(OFFSET(TrayWtInput!$B$1,ROW()-1,2)),OFFSET(TrayWtInput!$B$1,ROW()-1,2),"")</f>
      </c>
      <c r="F32" s="6">
        <f aca="true" ca="1" t="shared" si="5" ref="F32:N41">IF(ROW()-1&gt;bout*F$1/traydist,OFFSET($E32,-bout*F$1/traydist,0),0)</f>
      </c>
      <c r="G32" s="6">
        <f ca="1" t="shared" si="5"/>
      </c>
      <c r="H32" s="6">
        <f ca="1" t="shared" si="5"/>
      </c>
      <c r="I32" s="6">
        <f ca="1" t="shared" si="5"/>
        <v>0</v>
      </c>
      <c r="J32" s="6">
        <f ca="1" t="shared" si="5"/>
        <v>0</v>
      </c>
      <c r="K32" s="6">
        <f ca="1" t="shared" si="5"/>
        <v>0</v>
      </c>
      <c r="L32" s="6">
        <f ca="1" t="shared" si="5"/>
        <v>0</v>
      </c>
      <c r="M32" s="6">
        <f ca="1" t="shared" si="5"/>
        <v>0</v>
      </c>
      <c r="N32" s="6">
        <f ca="1" t="shared" si="5"/>
        <v>0</v>
      </c>
      <c r="O32" s="6">
        <f t="shared" si="2"/>
        <v>0</v>
      </c>
      <c r="P32" s="6">
        <f>-SIGN(TrayWtInput!$C$2)*(ROW()-(trays+3)/2-4*bout/traydist)*traydist</f>
        <v>0.75</v>
      </c>
    </row>
    <row r="33" spans="4:16" ht="12.75">
      <c r="D33" s="6">
        <f t="shared" si="1"/>
        <v>43.5</v>
      </c>
      <c r="E33" s="7">
        <f ca="1">IF(ISNUMBER(OFFSET(TrayWtInput!$B$1,ROW()-1,2)),OFFSET(TrayWtInput!$B$1,ROW()-1,2),"")</f>
      </c>
      <c r="F33" s="6">
        <f ca="1" t="shared" si="5"/>
      </c>
      <c r="G33" s="6">
        <f ca="1" t="shared" si="5"/>
      </c>
      <c r="H33" s="6">
        <f ca="1" t="shared" si="5"/>
      </c>
      <c r="I33" s="6">
        <f ca="1" t="shared" si="5"/>
        <v>0</v>
      </c>
      <c r="J33" s="6">
        <f ca="1" t="shared" si="5"/>
        <v>0</v>
      </c>
      <c r="K33" s="6">
        <f ca="1" t="shared" si="5"/>
        <v>0</v>
      </c>
      <c r="L33" s="6">
        <f ca="1" t="shared" si="5"/>
        <v>0</v>
      </c>
      <c r="M33" s="6">
        <f ca="1" t="shared" si="5"/>
        <v>0</v>
      </c>
      <c r="N33" s="6">
        <f ca="1" t="shared" si="5"/>
        <v>0</v>
      </c>
      <c r="O33" s="6">
        <f t="shared" si="2"/>
        <v>0</v>
      </c>
      <c r="P33" s="6">
        <f>-SIGN(TrayWtInput!$C$2)*(ROW()-(trays+3)/2-4*bout/traydist)*traydist</f>
        <v>0.25</v>
      </c>
    </row>
    <row r="34" spans="4:16" ht="12.75">
      <c r="D34" s="6">
        <f t="shared" si="1"/>
        <v>44</v>
      </c>
      <c r="E34" s="7">
        <f ca="1">IF(ISNUMBER(OFFSET(TrayWtInput!$B$1,ROW()-1,2)),OFFSET(TrayWtInput!$B$1,ROW()-1,2),"")</f>
      </c>
      <c r="F34" s="6">
        <f ca="1" t="shared" si="5"/>
      </c>
      <c r="G34" s="6">
        <f ca="1" t="shared" si="5"/>
      </c>
      <c r="H34" s="6">
        <f ca="1" t="shared" si="5"/>
      </c>
      <c r="I34" s="6">
        <f ca="1" t="shared" si="5"/>
      </c>
      <c r="J34" s="6">
        <f ca="1" t="shared" si="5"/>
        <v>0</v>
      </c>
      <c r="K34" s="6">
        <f ca="1" t="shared" si="5"/>
        <v>0</v>
      </c>
      <c r="L34" s="6">
        <f ca="1" t="shared" si="5"/>
        <v>0</v>
      </c>
      <c r="M34" s="6">
        <f ca="1" t="shared" si="5"/>
        <v>0</v>
      </c>
      <c r="N34" s="6">
        <f ca="1" t="shared" si="5"/>
        <v>0</v>
      </c>
      <c r="O34" s="6">
        <f t="shared" si="2"/>
        <v>0</v>
      </c>
      <c r="P34" s="6">
        <f>-SIGN(TrayWtInput!$C$2)*(ROW()-(trays+3)/2-4*bout/traydist)*traydist</f>
        <v>-0.25</v>
      </c>
    </row>
    <row r="35" spans="4:16" ht="12.75">
      <c r="D35" s="6">
        <f t="shared" si="1"/>
        <v>44.5</v>
      </c>
      <c r="E35" s="7">
        <f ca="1">IF(ISNUMBER(OFFSET(TrayWtInput!$B$1,ROW()-1,2)),OFFSET(TrayWtInput!$B$1,ROW()-1,2),"")</f>
      </c>
      <c r="F35" s="6">
        <f ca="1" t="shared" si="5"/>
      </c>
      <c r="G35" s="6">
        <f ca="1" t="shared" si="5"/>
      </c>
      <c r="H35" s="6">
        <f ca="1" t="shared" si="5"/>
      </c>
      <c r="I35" s="6">
        <f ca="1" t="shared" si="5"/>
      </c>
      <c r="J35" s="6">
        <f ca="1" t="shared" si="5"/>
        <v>0</v>
      </c>
      <c r="K35" s="6">
        <f ca="1" t="shared" si="5"/>
        <v>0</v>
      </c>
      <c r="L35" s="6">
        <f ca="1" t="shared" si="5"/>
        <v>0</v>
      </c>
      <c r="M35" s="6">
        <f ca="1" t="shared" si="5"/>
        <v>0</v>
      </c>
      <c r="N35" s="6">
        <f ca="1" t="shared" si="5"/>
        <v>0</v>
      </c>
      <c r="O35" s="6">
        <f t="shared" si="2"/>
        <v>0</v>
      </c>
      <c r="P35" s="6">
        <f>-SIGN(TrayWtInput!$C$2)*(ROW()-(trays+3)/2-4*bout/traydist)*traydist</f>
        <v>-0.75</v>
      </c>
    </row>
    <row r="36" spans="4:16" ht="12.75">
      <c r="D36" s="6">
        <f t="shared" si="1"/>
        <v>45</v>
      </c>
      <c r="E36" s="7">
        <f ca="1">IF(ISNUMBER(OFFSET(TrayWtInput!$B$1,ROW()-1,2)),OFFSET(TrayWtInput!$B$1,ROW()-1,2),"")</f>
      </c>
      <c r="F36" s="6">
        <f ca="1" t="shared" si="5"/>
      </c>
      <c r="G36" s="6">
        <f ca="1" t="shared" si="5"/>
      </c>
      <c r="H36" s="6">
        <f ca="1" t="shared" si="5"/>
      </c>
      <c r="I36" s="6">
        <f ca="1" t="shared" si="5"/>
      </c>
      <c r="J36" s="6">
        <f ca="1" t="shared" si="5"/>
        <v>0</v>
      </c>
      <c r="K36" s="6">
        <f ca="1" t="shared" si="5"/>
        <v>0</v>
      </c>
      <c r="L36" s="6">
        <f ca="1" t="shared" si="5"/>
        <v>0</v>
      </c>
      <c r="M36" s="6">
        <f ca="1" t="shared" si="5"/>
        <v>0</v>
      </c>
      <c r="N36" s="6">
        <f ca="1" t="shared" si="5"/>
        <v>0</v>
      </c>
      <c r="O36" s="6">
        <f t="shared" si="2"/>
        <v>0</v>
      </c>
      <c r="P36" s="6">
        <f>-SIGN(TrayWtInput!$C$2)*(ROW()-(trays+3)/2-4*bout/traydist)*traydist</f>
        <v>-1.25</v>
      </c>
    </row>
    <row r="37" spans="4:16" ht="12.75">
      <c r="D37" s="6">
        <f t="shared" si="1"/>
        <v>45.5</v>
      </c>
      <c r="E37" s="7">
        <f ca="1">IF(ISNUMBER(OFFSET(TrayWtInput!$B$1,ROW()-1,2)),OFFSET(TrayWtInput!$B$1,ROW()-1,2),"")</f>
      </c>
      <c r="F37" s="6">
        <f ca="1" t="shared" si="5"/>
      </c>
      <c r="G37" s="6">
        <f ca="1" t="shared" si="5"/>
      </c>
      <c r="H37" s="6">
        <f ca="1" t="shared" si="5"/>
      </c>
      <c r="I37" s="6">
        <f ca="1" t="shared" si="5"/>
      </c>
      <c r="J37" s="6">
        <f ca="1" t="shared" si="5"/>
        <v>0</v>
      </c>
      <c r="K37" s="6">
        <f ca="1" t="shared" si="5"/>
        <v>0</v>
      </c>
      <c r="L37" s="6">
        <f ca="1" t="shared" si="5"/>
        <v>0</v>
      </c>
      <c r="M37" s="6">
        <f ca="1" t="shared" si="5"/>
        <v>0</v>
      </c>
      <c r="N37" s="6">
        <f ca="1" t="shared" si="5"/>
        <v>0</v>
      </c>
      <c r="O37" s="6">
        <f t="shared" si="2"/>
        <v>0</v>
      </c>
      <c r="P37" s="6">
        <f>-SIGN(TrayWtInput!$C$2)*(ROW()-(trays+3)/2-4*bout/traydist)*traydist</f>
        <v>-1.75</v>
      </c>
    </row>
    <row r="38" spans="4:16" ht="12.75">
      <c r="D38" s="6">
        <f t="shared" si="1"/>
        <v>46</v>
      </c>
      <c r="E38" s="7">
        <f ca="1">IF(ISNUMBER(OFFSET(TrayWtInput!$B$1,ROW()-1,2)),OFFSET(TrayWtInput!$B$1,ROW()-1,2),"")</f>
      </c>
      <c r="F38" s="6">
        <f ca="1" t="shared" si="5"/>
      </c>
      <c r="G38" s="6">
        <f ca="1" t="shared" si="5"/>
      </c>
      <c r="H38" s="6">
        <f ca="1" t="shared" si="5"/>
      </c>
      <c r="I38" s="6">
        <f ca="1" t="shared" si="5"/>
      </c>
      <c r="J38" s="6">
        <f ca="1" t="shared" si="5"/>
        <v>0</v>
      </c>
      <c r="K38" s="6">
        <f ca="1" t="shared" si="5"/>
        <v>0</v>
      </c>
      <c r="L38" s="6">
        <f ca="1" t="shared" si="5"/>
        <v>0</v>
      </c>
      <c r="M38" s="6">
        <f ca="1" t="shared" si="5"/>
        <v>0</v>
      </c>
      <c r="N38" s="6">
        <f ca="1" t="shared" si="5"/>
        <v>0</v>
      </c>
      <c r="O38" s="6">
        <f t="shared" si="2"/>
        <v>0</v>
      </c>
      <c r="P38" s="6">
        <f>-SIGN(TrayWtInput!$C$2)*(ROW()-(trays+3)/2-4*bout/traydist)*traydist</f>
        <v>-2.25</v>
      </c>
    </row>
    <row r="39" spans="4:16" ht="12.75">
      <c r="D39" s="6">
        <f t="shared" si="1"/>
        <v>46.5</v>
      </c>
      <c r="E39" s="7">
        <f ca="1">IF(ISNUMBER(OFFSET(TrayWtInput!$B$1,ROW()-1,2)),OFFSET(TrayWtInput!$B$1,ROW()-1,2),"")</f>
      </c>
      <c r="F39" s="6">
        <f ca="1" t="shared" si="5"/>
      </c>
      <c r="G39" s="6">
        <f ca="1" t="shared" si="5"/>
      </c>
      <c r="H39" s="6">
        <f ca="1" t="shared" si="5"/>
      </c>
      <c r="I39" s="6">
        <f ca="1" t="shared" si="5"/>
      </c>
      <c r="J39" s="6">
        <f ca="1" t="shared" si="5"/>
        <v>0</v>
      </c>
      <c r="K39" s="6">
        <f ca="1" t="shared" si="5"/>
        <v>0</v>
      </c>
      <c r="L39" s="6">
        <f ca="1" t="shared" si="5"/>
        <v>0</v>
      </c>
      <c r="M39" s="6">
        <f ca="1" t="shared" si="5"/>
        <v>0</v>
      </c>
      <c r="N39" s="6">
        <f ca="1" t="shared" si="5"/>
        <v>0</v>
      </c>
      <c r="O39" s="6">
        <f t="shared" si="2"/>
        <v>0</v>
      </c>
      <c r="P39" s="6">
        <f>-SIGN(TrayWtInput!$C$2)*(ROW()-(trays+3)/2-4*bout/traydist)*traydist</f>
        <v>-2.75</v>
      </c>
    </row>
    <row r="40" spans="4:16" ht="12.75">
      <c r="D40" s="6">
        <f t="shared" si="1"/>
        <v>47</v>
      </c>
      <c r="E40" s="7">
        <f ca="1">IF(ISNUMBER(OFFSET(TrayWtInput!$B$1,ROW()-1,2)),OFFSET(TrayWtInput!$B$1,ROW()-1,2),"")</f>
      </c>
      <c r="F40" s="6">
        <f ca="1" t="shared" si="5"/>
      </c>
      <c r="G40" s="6">
        <f ca="1" t="shared" si="5"/>
      </c>
      <c r="H40" s="6">
        <f ca="1" t="shared" si="5"/>
      </c>
      <c r="I40" s="6">
        <f ca="1" t="shared" si="5"/>
      </c>
      <c r="J40" s="6">
        <f ca="1" t="shared" si="5"/>
        <v>0</v>
      </c>
      <c r="K40" s="6">
        <f ca="1" t="shared" si="5"/>
        <v>0</v>
      </c>
      <c r="L40" s="6">
        <f ca="1" t="shared" si="5"/>
        <v>0</v>
      </c>
      <c r="M40" s="6">
        <f ca="1" t="shared" si="5"/>
        <v>0</v>
      </c>
      <c r="N40" s="6">
        <f ca="1" t="shared" si="5"/>
        <v>0</v>
      </c>
      <c r="O40" s="6">
        <f t="shared" si="2"/>
        <v>0</v>
      </c>
      <c r="P40" s="6">
        <f>-SIGN(TrayWtInput!$C$2)*(ROW()-(trays+3)/2-4*bout/traydist)*traydist</f>
        <v>-3.25</v>
      </c>
    </row>
    <row r="41" spans="4:16" ht="12.75">
      <c r="D41" s="6">
        <f t="shared" si="1"/>
        <v>47.5</v>
      </c>
      <c r="E41" s="7">
        <f ca="1">IF(ISNUMBER(OFFSET(TrayWtInput!$B$1,ROW()-1,2)),OFFSET(TrayWtInput!$B$1,ROW()-1,2),"")</f>
      </c>
      <c r="F41" s="6">
        <f ca="1" t="shared" si="5"/>
      </c>
      <c r="G41" s="6">
        <f ca="1" t="shared" si="5"/>
      </c>
      <c r="H41" s="6">
        <f ca="1" t="shared" si="5"/>
      </c>
      <c r="I41" s="6">
        <f ca="1" t="shared" si="5"/>
      </c>
      <c r="J41" s="6">
        <f ca="1" t="shared" si="5"/>
        <v>0</v>
      </c>
      <c r="K41" s="6">
        <f ca="1" t="shared" si="5"/>
        <v>0</v>
      </c>
      <c r="L41" s="6">
        <f ca="1" t="shared" si="5"/>
        <v>0</v>
      </c>
      <c r="M41" s="6">
        <f ca="1" t="shared" si="5"/>
        <v>0</v>
      </c>
      <c r="N41" s="6">
        <f ca="1" t="shared" si="5"/>
        <v>0</v>
      </c>
      <c r="O41" s="6">
        <f t="shared" si="2"/>
        <v>0</v>
      </c>
      <c r="P41" s="6">
        <f>-SIGN(TrayWtInput!$C$2)*(ROW()-(trays+3)/2-4*bout/traydist)*traydist</f>
        <v>-3.75</v>
      </c>
    </row>
    <row r="42" spans="4:16" ht="12.75">
      <c r="D42" s="6">
        <f t="shared" si="1"/>
        <v>48</v>
      </c>
      <c r="E42" s="7">
        <f ca="1">IF(ISNUMBER(OFFSET(TrayWtInput!$B$1,ROW()-1,2)),OFFSET(TrayWtInput!$B$1,ROW()-1,2),"")</f>
      </c>
      <c r="F42" s="6">
        <f aca="true" ca="1" t="shared" si="6" ref="F42:N51">IF(ROW()-1&gt;bout*F$1/traydist,OFFSET($E42,-bout*F$1/traydist,0),0)</f>
      </c>
      <c r="G42" s="6">
        <f ca="1" t="shared" si="6"/>
      </c>
      <c r="H42" s="6">
        <f ca="1" t="shared" si="6"/>
      </c>
      <c r="I42" s="6">
        <f ca="1" t="shared" si="6"/>
      </c>
      <c r="J42" s="6">
        <f ca="1" t="shared" si="6"/>
      </c>
      <c r="K42" s="6">
        <f ca="1" t="shared" si="6"/>
        <v>0</v>
      </c>
      <c r="L42" s="6">
        <f ca="1" t="shared" si="6"/>
        <v>0</v>
      </c>
      <c r="M42" s="6">
        <f ca="1" t="shared" si="6"/>
        <v>0</v>
      </c>
      <c r="N42" s="6">
        <f ca="1" t="shared" si="6"/>
        <v>0</v>
      </c>
      <c r="O42" s="6">
        <f t="shared" si="2"/>
        <v>0</v>
      </c>
      <c r="P42" s="6">
        <f>-SIGN(TrayWtInput!$C$2)*(ROW()-(trays+3)/2-4*bout/traydist)*traydist</f>
        <v>-4.25</v>
      </c>
    </row>
    <row r="43" spans="4:16" ht="12.75">
      <c r="D43" s="6">
        <f t="shared" si="1"/>
        <v>48.5</v>
      </c>
      <c r="E43" s="7">
        <f ca="1">IF(ISNUMBER(OFFSET(TrayWtInput!$B$1,ROW()-1,2)),OFFSET(TrayWtInput!$B$1,ROW()-1,2),"")</f>
      </c>
      <c r="F43" s="6">
        <f ca="1" t="shared" si="6"/>
      </c>
      <c r="G43" s="6">
        <f ca="1" t="shared" si="6"/>
      </c>
      <c r="H43" s="6">
        <f ca="1" t="shared" si="6"/>
      </c>
      <c r="I43" s="6">
        <f ca="1" t="shared" si="6"/>
      </c>
      <c r="J43" s="6">
        <f ca="1" t="shared" si="6"/>
      </c>
      <c r="K43" s="6">
        <f ca="1" t="shared" si="6"/>
        <v>0</v>
      </c>
      <c r="L43" s="6">
        <f ca="1" t="shared" si="6"/>
        <v>0</v>
      </c>
      <c r="M43" s="6">
        <f ca="1" t="shared" si="6"/>
        <v>0</v>
      </c>
      <c r="N43" s="6">
        <f ca="1" t="shared" si="6"/>
        <v>0</v>
      </c>
      <c r="O43" s="6">
        <f t="shared" si="2"/>
        <v>0</v>
      </c>
      <c r="P43" s="6">
        <f>-SIGN(TrayWtInput!$C$2)*(ROW()-(trays+3)/2-4*bout/traydist)*traydist</f>
        <v>-4.75</v>
      </c>
    </row>
    <row r="44" spans="4:16" ht="12.75">
      <c r="D44" s="6">
        <f t="shared" si="1"/>
        <v>49</v>
      </c>
      <c r="E44" s="7">
        <f ca="1">IF(ISNUMBER(OFFSET(TrayWtInput!$B$1,ROW()-1,2)),OFFSET(TrayWtInput!$B$1,ROW()-1,2),"")</f>
      </c>
      <c r="F44" s="6">
        <f ca="1" t="shared" si="6"/>
      </c>
      <c r="G44" s="6">
        <f ca="1" t="shared" si="6"/>
      </c>
      <c r="H44" s="6">
        <f ca="1" t="shared" si="6"/>
      </c>
      <c r="I44" s="6">
        <f ca="1" t="shared" si="6"/>
      </c>
      <c r="J44" s="6">
        <f ca="1" t="shared" si="6"/>
      </c>
      <c r="K44" s="6">
        <f ca="1" t="shared" si="6"/>
        <v>0</v>
      </c>
      <c r="L44" s="6">
        <f ca="1" t="shared" si="6"/>
        <v>0</v>
      </c>
      <c r="M44" s="6">
        <f ca="1" t="shared" si="6"/>
        <v>0</v>
      </c>
      <c r="N44" s="6">
        <f ca="1" t="shared" si="6"/>
        <v>0</v>
      </c>
      <c r="O44" s="6">
        <f t="shared" si="2"/>
        <v>0</v>
      </c>
      <c r="P44" s="6">
        <f>-SIGN(TrayWtInput!$C$2)*(ROW()-(trays+3)/2-4*bout/traydist)*traydist</f>
        <v>-5.25</v>
      </c>
    </row>
    <row r="45" spans="4:16" ht="12.75">
      <c r="D45" s="6">
        <f t="shared" si="1"/>
        <v>49.5</v>
      </c>
      <c r="E45" s="7">
        <f ca="1">IF(ISNUMBER(OFFSET(TrayWtInput!$B$1,ROW()-1,2)),OFFSET(TrayWtInput!$B$1,ROW()-1,2),"")</f>
      </c>
      <c r="F45" s="6">
        <f ca="1" t="shared" si="6"/>
      </c>
      <c r="G45" s="6">
        <f ca="1" t="shared" si="6"/>
      </c>
      <c r="H45" s="6">
        <f ca="1" t="shared" si="6"/>
      </c>
      <c r="I45" s="6">
        <f ca="1" t="shared" si="6"/>
      </c>
      <c r="J45" s="6">
        <f ca="1" t="shared" si="6"/>
      </c>
      <c r="K45" s="6">
        <f ca="1" t="shared" si="6"/>
        <v>0</v>
      </c>
      <c r="L45" s="6">
        <f ca="1" t="shared" si="6"/>
        <v>0</v>
      </c>
      <c r="M45" s="6">
        <f ca="1" t="shared" si="6"/>
        <v>0</v>
      </c>
      <c r="N45" s="6">
        <f ca="1" t="shared" si="6"/>
        <v>0</v>
      </c>
      <c r="O45" s="6">
        <f t="shared" si="2"/>
        <v>0</v>
      </c>
      <c r="P45" s="6">
        <f>-SIGN(TrayWtInput!$C$2)*(ROW()-(trays+3)/2-4*bout/traydist)*traydist</f>
        <v>-5.75</v>
      </c>
    </row>
    <row r="46" spans="4:16" ht="12.75">
      <c r="D46" s="6">
        <f t="shared" si="1"/>
        <v>50</v>
      </c>
      <c r="E46" s="7">
        <f ca="1">IF(ISNUMBER(OFFSET(TrayWtInput!$B$1,ROW()-1,2)),OFFSET(TrayWtInput!$B$1,ROW()-1,2),"")</f>
      </c>
      <c r="F46" s="6">
        <f ca="1" t="shared" si="6"/>
      </c>
      <c r="G46" s="6">
        <f ca="1" t="shared" si="6"/>
      </c>
      <c r="H46" s="6">
        <f ca="1" t="shared" si="6"/>
      </c>
      <c r="I46" s="6">
        <f ca="1" t="shared" si="6"/>
      </c>
      <c r="J46" s="6">
        <f ca="1" t="shared" si="6"/>
      </c>
      <c r="K46" s="6">
        <f ca="1" t="shared" si="6"/>
        <v>0</v>
      </c>
      <c r="L46" s="6">
        <f ca="1" t="shared" si="6"/>
        <v>0</v>
      </c>
      <c r="M46" s="6">
        <f ca="1" t="shared" si="6"/>
        <v>0</v>
      </c>
      <c r="N46" s="6">
        <f ca="1" t="shared" si="6"/>
        <v>0</v>
      </c>
      <c r="O46" s="6">
        <f t="shared" si="2"/>
        <v>0</v>
      </c>
      <c r="P46" s="6">
        <f>-SIGN(TrayWtInput!$C$2)*(ROW()-(trays+3)/2-4*bout/traydist)*traydist</f>
        <v>-6.25</v>
      </c>
    </row>
    <row r="47" spans="4:16" ht="12.75">
      <c r="D47" s="6">
        <f t="shared" si="1"/>
        <v>50.5</v>
      </c>
      <c r="E47" s="7">
        <f ca="1">IF(ISNUMBER(OFFSET(TrayWtInput!$B$1,ROW()-1,2)),OFFSET(TrayWtInput!$B$1,ROW()-1,2),"")</f>
      </c>
      <c r="F47" s="6">
        <f ca="1" t="shared" si="6"/>
      </c>
      <c r="G47" s="6">
        <f ca="1" t="shared" si="6"/>
      </c>
      <c r="H47" s="6">
        <f ca="1" t="shared" si="6"/>
      </c>
      <c r="I47" s="6">
        <f ca="1" t="shared" si="6"/>
      </c>
      <c r="J47" s="6">
        <f ca="1" t="shared" si="6"/>
      </c>
      <c r="K47" s="6">
        <f ca="1" t="shared" si="6"/>
        <v>0</v>
      </c>
      <c r="L47" s="6">
        <f ca="1" t="shared" si="6"/>
        <v>0</v>
      </c>
      <c r="M47" s="6">
        <f ca="1" t="shared" si="6"/>
        <v>0</v>
      </c>
      <c r="N47" s="6">
        <f ca="1" t="shared" si="6"/>
        <v>0</v>
      </c>
      <c r="O47" s="6">
        <f t="shared" si="2"/>
        <v>0</v>
      </c>
      <c r="P47" s="6">
        <f>-SIGN(TrayWtInput!$C$2)*(ROW()-(trays+3)/2-4*bout/traydist)*traydist</f>
        <v>-6.75</v>
      </c>
    </row>
    <row r="48" spans="4:16" ht="12.75">
      <c r="D48" s="6">
        <f t="shared" si="1"/>
        <v>51</v>
      </c>
      <c r="E48" s="7">
        <f ca="1">IF(ISNUMBER(OFFSET(TrayWtInput!$B$1,ROW()-1,2)),OFFSET(TrayWtInput!$B$1,ROW()-1,2),"")</f>
      </c>
      <c r="F48" s="6">
        <f ca="1" t="shared" si="6"/>
      </c>
      <c r="G48" s="6">
        <f ca="1" t="shared" si="6"/>
      </c>
      <c r="H48" s="6">
        <f ca="1" t="shared" si="6"/>
      </c>
      <c r="I48" s="6">
        <f ca="1" t="shared" si="6"/>
      </c>
      <c r="J48" s="6">
        <f ca="1" t="shared" si="6"/>
      </c>
      <c r="K48" s="6">
        <f ca="1" t="shared" si="6"/>
        <v>0</v>
      </c>
      <c r="L48" s="6">
        <f ca="1" t="shared" si="6"/>
        <v>0</v>
      </c>
      <c r="M48" s="6">
        <f ca="1" t="shared" si="6"/>
        <v>0</v>
      </c>
      <c r="N48" s="6">
        <f ca="1" t="shared" si="6"/>
        <v>0</v>
      </c>
      <c r="O48" s="6">
        <f t="shared" si="2"/>
        <v>0</v>
      </c>
      <c r="P48" s="6">
        <f>-SIGN(TrayWtInput!$C$2)*(ROW()-(trays+3)/2-4*bout/traydist)*traydist</f>
        <v>-7.25</v>
      </c>
    </row>
    <row r="49" spans="4:16" ht="12.75">
      <c r="D49" s="6">
        <f t="shared" si="1"/>
        <v>51.5</v>
      </c>
      <c r="E49" s="7">
        <f ca="1">IF(ISNUMBER(OFFSET(TrayWtInput!$B$1,ROW()-1,2)),OFFSET(TrayWtInput!$B$1,ROW()-1,2),"")</f>
      </c>
      <c r="F49" s="6">
        <f ca="1" t="shared" si="6"/>
      </c>
      <c r="G49" s="6">
        <f ca="1" t="shared" si="6"/>
      </c>
      <c r="H49" s="6">
        <f ca="1" t="shared" si="6"/>
      </c>
      <c r="I49" s="6">
        <f ca="1" t="shared" si="6"/>
      </c>
      <c r="J49" s="6">
        <f ca="1" t="shared" si="6"/>
      </c>
      <c r="K49" s="6">
        <f ca="1" t="shared" si="6"/>
        <v>0</v>
      </c>
      <c r="L49" s="6">
        <f ca="1" t="shared" si="6"/>
        <v>0</v>
      </c>
      <c r="M49" s="6">
        <f ca="1" t="shared" si="6"/>
        <v>0</v>
      </c>
      <c r="N49" s="6">
        <f ca="1" t="shared" si="6"/>
        <v>0</v>
      </c>
      <c r="O49" s="6">
        <f t="shared" si="2"/>
        <v>0</v>
      </c>
      <c r="P49" s="6">
        <f>-SIGN(TrayWtInput!$C$2)*(ROW()-(trays+3)/2-4*bout/traydist)*traydist</f>
        <v>-7.75</v>
      </c>
    </row>
    <row r="50" spans="4:16" ht="12.75">
      <c r="D50" s="6">
        <f t="shared" si="1"/>
        <v>52</v>
      </c>
      <c r="E50" s="7">
        <f ca="1">IF(ISNUMBER(OFFSET(TrayWtInput!$B$1,ROW()-1,2)),OFFSET(TrayWtInput!$B$1,ROW()-1,2),"")</f>
      </c>
      <c r="F50" s="6">
        <f ca="1" t="shared" si="6"/>
      </c>
      <c r="G50" s="6">
        <f ca="1" t="shared" si="6"/>
      </c>
      <c r="H50" s="6">
        <f ca="1" t="shared" si="6"/>
      </c>
      <c r="I50" s="6">
        <f ca="1" t="shared" si="6"/>
      </c>
      <c r="J50" s="6">
        <f ca="1" t="shared" si="6"/>
      </c>
      <c r="K50" s="6">
        <f ca="1" t="shared" si="6"/>
      </c>
      <c r="L50" s="6">
        <f ca="1" t="shared" si="6"/>
        <v>0</v>
      </c>
      <c r="M50" s="6">
        <f ca="1" t="shared" si="6"/>
        <v>0</v>
      </c>
      <c r="N50" s="6">
        <f ca="1" t="shared" si="6"/>
        <v>0</v>
      </c>
      <c r="O50" s="6">
        <f t="shared" si="2"/>
        <v>0</v>
      </c>
      <c r="P50" s="6">
        <f>-SIGN(TrayWtInput!$C$2)*(ROW()-(trays+3)/2-4*bout/traydist)*traydist</f>
        <v>-8.25</v>
      </c>
    </row>
    <row r="51" spans="4:16" ht="12.75">
      <c r="D51" s="6">
        <f t="shared" si="1"/>
        <v>52.5</v>
      </c>
      <c r="E51" s="7">
        <f ca="1">IF(ISNUMBER(OFFSET(TrayWtInput!$B$1,ROW()-1,2)),OFFSET(TrayWtInput!$B$1,ROW()-1,2),"")</f>
      </c>
      <c r="F51" s="6">
        <f ca="1" t="shared" si="6"/>
      </c>
      <c r="G51" s="6">
        <f ca="1" t="shared" si="6"/>
      </c>
      <c r="H51" s="6">
        <f ca="1" t="shared" si="6"/>
      </c>
      <c r="I51" s="6">
        <f ca="1" t="shared" si="6"/>
      </c>
      <c r="J51" s="6">
        <f ca="1" t="shared" si="6"/>
      </c>
      <c r="K51" s="6">
        <f ca="1" t="shared" si="6"/>
      </c>
      <c r="L51" s="6">
        <f ca="1" t="shared" si="6"/>
        <v>0</v>
      </c>
      <c r="M51" s="6">
        <f ca="1" t="shared" si="6"/>
        <v>0</v>
      </c>
      <c r="N51" s="6">
        <f ca="1" t="shared" si="6"/>
        <v>0</v>
      </c>
      <c r="O51" s="6">
        <f t="shared" si="2"/>
        <v>0</v>
      </c>
      <c r="P51" s="6">
        <f>-SIGN(TrayWtInput!$C$2)*(ROW()-(trays+3)/2-4*bout/traydist)*traydist</f>
        <v>-8.75</v>
      </c>
    </row>
    <row r="52" spans="4:16" ht="12.75">
      <c r="D52" s="6">
        <f t="shared" si="1"/>
        <v>53</v>
      </c>
      <c r="E52" s="7">
        <f ca="1">IF(ISNUMBER(OFFSET(TrayWtInput!$B$1,ROW()-1,2)),OFFSET(TrayWtInput!$B$1,ROW()-1,2),"")</f>
      </c>
      <c r="F52" s="6">
        <f aca="true" ca="1" t="shared" si="7" ref="F52:N61">IF(ROW()-1&gt;bout*F$1/traydist,OFFSET($E52,-bout*F$1/traydist,0),0)</f>
      </c>
      <c r="G52" s="6">
        <f ca="1" t="shared" si="7"/>
      </c>
      <c r="H52" s="6">
        <f ca="1" t="shared" si="7"/>
      </c>
      <c r="I52" s="6">
        <f ca="1" t="shared" si="7"/>
      </c>
      <c r="J52" s="6">
        <f ca="1" t="shared" si="7"/>
      </c>
      <c r="K52" s="6">
        <f ca="1" t="shared" si="7"/>
      </c>
      <c r="L52" s="6">
        <f ca="1" t="shared" si="7"/>
        <v>0</v>
      </c>
      <c r="M52" s="6">
        <f ca="1" t="shared" si="7"/>
        <v>0</v>
      </c>
      <c r="N52" s="6">
        <f ca="1" t="shared" si="7"/>
        <v>0</v>
      </c>
      <c r="O52" s="6">
        <f t="shared" si="2"/>
        <v>0</v>
      </c>
      <c r="P52" s="6">
        <f>-SIGN(TrayWtInput!$C$2)*(ROW()-(trays+3)/2-4*bout/traydist)*traydist</f>
        <v>-9.25</v>
      </c>
    </row>
    <row r="53" spans="4:16" ht="12.75">
      <c r="D53" s="6">
        <f t="shared" si="1"/>
        <v>53.5</v>
      </c>
      <c r="E53" s="7">
        <f ca="1">IF(ISNUMBER(OFFSET(TrayWtInput!$B$1,ROW()-1,2)),OFFSET(TrayWtInput!$B$1,ROW()-1,2),"")</f>
      </c>
      <c r="F53" s="6">
        <f ca="1" t="shared" si="7"/>
      </c>
      <c r="G53" s="6">
        <f ca="1" t="shared" si="7"/>
      </c>
      <c r="H53" s="6">
        <f ca="1" t="shared" si="7"/>
      </c>
      <c r="I53" s="6">
        <f ca="1" t="shared" si="7"/>
      </c>
      <c r="J53" s="6">
        <f ca="1" t="shared" si="7"/>
      </c>
      <c r="K53" s="6">
        <f ca="1" t="shared" si="7"/>
      </c>
      <c r="L53" s="6">
        <f ca="1" t="shared" si="7"/>
        <v>0</v>
      </c>
      <c r="M53" s="6">
        <f ca="1" t="shared" si="7"/>
        <v>0</v>
      </c>
      <c r="N53" s="6">
        <f ca="1" t="shared" si="7"/>
        <v>0</v>
      </c>
      <c r="O53" s="6">
        <f t="shared" si="2"/>
        <v>0</v>
      </c>
      <c r="P53" s="6">
        <f>-SIGN(TrayWtInput!$C$2)*(ROW()-(trays+3)/2-4*bout/traydist)*traydist</f>
        <v>-9.75</v>
      </c>
    </row>
    <row r="54" spans="4:16" ht="12.75">
      <c r="D54" s="6">
        <f t="shared" si="1"/>
        <v>54</v>
      </c>
      <c r="E54" s="7">
        <f ca="1">IF(ISNUMBER(OFFSET(TrayWtInput!$B$1,ROW()-1,2)),OFFSET(TrayWtInput!$B$1,ROW()-1,2),"")</f>
      </c>
      <c r="F54" s="6">
        <f ca="1" t="shared" si="7"/>
      </c>
      <c r="G54" s="6">
        <f ca="1" t="shared" si="7"/>
      </c>
      <c r="H54" s="6">
        <f ca="1" t="shared" si="7"/>
      </c>
      <c r="I54" s="6">
        <f ca="1" t="shared" si="7"/>
      </c>
      <c r="J54" s="6">
        <f ca="1" t="shared" si="7"/>
      </c>
      <c r="K54" s="6">
        <f ca="1" t="shared" si="7"/>
      </c>
      <c r="L54" s="6">
        <f ca="1" t="shared" si="7"/>
        <v>0</v>
      </c>
      <c r="M54" s="6">
        <f ca="1" t="shared" si="7"/>
        <v>0</v>
      </c>
      <c r="N54" s="6">
        <f ca="1" t="shared" si="7"/>
        <v>0</v>
      </c>
      <c r="O54" s="6">
        <f t="shared" si="2"/>
        <v>0</v>
      </c>
      <c r="P54" s="6">
        <f>-SIGN(TrayWtInput!$C$2)*(ROW()-(trays+3)/2-4*bout/traydist)*traydist</f>
        <v>-10.25</v>
      </c>
    </row>
    <row r="55" spans="4:16" ht="12.75">
      <c r="D55" s="6">
        <f t="shared" si="1"/>
        <v>54.5</v>
      </c>
      <c r="E55" s="7">
        <f ca="1">IF(ISNUMBER(OFFSET(TrayWtInput!$B$1,ROW()-1,2)),OFFSET(TrayWtInput!$B$1,ROW()-1,2),"")</f>
      </c>
      <c r="F55" s="6">
        <f ca="1" t="shared" si="7"/>
      </c>
      <c r="G55" s="6">
        <f ca="1" t="shared" si="7"/>
      </c>
      <c r="H55" s="6">
        <f ca="1" t="shared" si="7"/>
      </c>
      <c r="I55" s="6">
        <f ca="1" t="shared" si="7"/>
      </c>
      <c r="J55" s="6">
        <f ca="1" t="shared" si="7"/>
      </c>
      <c r="K55" s="6">
        <f ca="1" t="shared" si="7"/>
      </c>
      <c r="L55" s="6">
        <f ca="1" t="shared" si="7"/>
        <v>0</v>
      </c>
      <c r="M55" s="6">
        <f ca="1" t="shared" si="7"/>
        <v>0</v>
      </c>
      <c r="N55" s="6">
        <f ca="1" t="shared" si="7"/>
        <v>0</v>
      </c>
      <c r="O55" s="6">
        <f t="shared" si="2"/>
        <v>0</v>
      </c>
      <c r="P55" s="6">
        <f>-SIGN(TrayWtInput!$C$2)*(ROW()-(trays+3)/2-4*bout/traydist)*traydist</f>
        <v>-10.75</v>
      </c>
    </row>
    <row r="56" spans="4:16" ht="12.75">
      <c r="D56" s="6">
        <f t="shared" si="1"/>
        <v>55</v>
      </c>
      <c r="E56" s="7">
        <f ca="1">IF(ISNUMBER(OFFSET(TrayWtInput!$B$1,ROW()-1,2)),OFFSET(TrayWtInput!$B$1,ROW()-1,2),"")</f>
      </c>
      <c r="F56" s="6">
        <f ca="1" t="shared" si="7"/>
      </c>
      <c r="G56" s="6">
        <f ca="1" t="shared" si="7"/>
      </c>
      <c r="H56" s="6">
        <f ca="1" t="shared" si="7"/>
      </c>
      <c r="I56" s="6">
        <f ca="1" t="shared" si="7"/>
      </c>
      <c r="J56" s="6">
        <f ca="1" t="shared" si="7"/>
      </c>
      <c r="K56" s="6">
        <f ca="1" t="shared" si="7"/>
      </c>
      <c r="L56" s="6">
        <f ca="1" t="shared" si="7"/>
        <v>0</v>
      </c>
      <c r="M56" s="6">
        <f ca="1" t="shared" si="7"/>
        <v>0</v>
      </c>
      <c r="N56" s="6">
        <f ca="1" t="shared" si="7"/>
        <v>0</v>
      </c>
      <c r="O56" s="6">
        <f t="shared" si="2"/>
        <v>0</v>
      </c>
      <c r="P56" s="6">
        <f>-SIGN(TrayWtInput!$C$2)*(ROW()-(trays+3)/2-4*bout/traydist)*traydist</f>
        <v>-11.25</v>
      </c>
    </row>
    <row r="57" spans="4:16" ht="12.75">
      <c r="D57" s="6">
        <f t="shared" si="1"/>
        <v>55.5</v>
      </c>
      <c r="E57" s="7">
        <f ca="1">IF(ISNUMBER(OFFSET(TrayWtInput!$B$1,ROW()-1,2)),OFFSET(TrayWtInput!$B$1,ROW()-1,2),"")</f>
      </c>
      <c r="F57" s="6">
        <f ca="1" t="shared" si="7"/>
      </c>
      <c r="G57" s="6">
        <f ca="1" t="shared" si="7"/>
      </c>
      <c r="H57" s="6">
        <f ca="1" t="shared" si="7"/>
      </c>
      <c r="I57" s="6">
        <f ca="1" t="shared" si="7"/>
      </c>
      <c r="J57" s="6">
        <f ca="1" t="shared" si="7"/>
      </c>
      <c r="K57" s="6">
        <f ca="1" t="shared" si="7"/>
      </c>
      <c r="L57" s="6">
        <f ca="1" t="shared" si="7"/>
        <v>0</v>
      </c>
      <c r="M57" s="6">
        <f ca="1" t="shared" si="7"/>
        <v>0</v>
      </c>
      <c r="N57" s="6">
        <f ca="1" t="shared" si="7"/>
        <v>0</v>
      </c>
      <c r="O57" s="6">
        <f t="shared" si="2"/>
        <v>0</v>
      </c>
      <c r="P57" s="6">
        <f>-SIGN(TrayWtInput!$C$2)*(ROW()-(trays+3)/2-4*bout/traydist)*traydist</f>
        <v>-11.75</v>
      </c>
    </row>
    <row r="58" spans="4:16" ht="12.75">
      <c r="D58" s="6">
        <f t="shared" si="1"/>
        <v>56</v>
      </c>
      <c r="E58" s="7">
        <f ca="1">IF(ISNUMBER(OFFSET(TrayWtInput!$B$1,ROW()-1,2)),OFFSET(TrayWtInput!$B$1,ROW()-1,2),"")</f>
      </c>
      <c r="F58" s="6">
        <f ca="1" t="shared" si="7"/>
      </c>
      <c r="G58" s="6">
        <f ca="1" t="shared" si="7"/>
      </c>
      <c r="H58" s="6">
        <f ca="1" t="shared" si="7"/>
      </c>
      <c r="I58" s="6">
        <f ca="1" t="shared" si="7"/>
      </c>
      <c r="J58" s="6">
        <f ca="1" t="shared" si="7"/>
      </c>
      <c r="K58" s="6">
        <f ca="1" t="shared" si="7"/>
      </c>
      <c r="L58" s="6">
        <f ca="1" t="shared" si="7"/>
      </c>
      <c r="M58" s="6">
        <f ca="1" t="shared" si="7"/>
        <v>0</v>
      </c>
      <c r="N58" s="6">
        <f ca="1" t="shared" si="7"/>
        <v>0</v>
      </c>
      <c r="O58" s="6">
        <f t="shared" si="2"/>
        <v>0</v>
      </c>
      <c r="P58" s="6">
        <f>-SIGN(TrayWtInput!$C$2)*(ROW()-(trays+3)/2-4*bout/traydist)*traydist</f>
        <v>-12.25</v>
      </c>
    </row>
    <row r="59" spans="4:16" ht="12.75">
      <c r="D59" s="6">
        <f t="shared" si="1"/>
        <v>56.5</v>
      </c>
      <c r="E59" s="7">
        <f ca="1">IF(ISNUMBER(OFFSET(TrayWtInput!$B$1,ROW()-1,2)),OFFSET(TrayWtInput!$B$1,ROW()-1,2),"")</f>
      </c>
      <c r="F59" s="6">
        <f ca="1" t="shared" si="7"/>
      </c>
      <c r="G59" s="6">
        <f ca="1" t="shared" si="7"/>
      </c>
      <c r="H59" s="6">
        <f ca="1" t="shared" si="7"/>
      </c>
      <c r="I59" s="6">
        <f ca="1" t="shared" si="7"/>
      </c>
      <c r="J59" s="6">
        <f ca="1" t="shared" si="7"/>
      </c>
      <c r="K59" s="6">
        <f ca="1" t="shared" si="7"/>
      </c>
      <c r="L59" s="6">
        <f ca="1" t="shared" si="7"/>
      </c>
      <c r="M59" s="6">
        <f ca="1" t="shared" si="7"/>
        <v>0</v>
      </c>
      <c r="N59" s="6">
        <f ca="1" t="shared" si="7"/>
        <v>0</v>
      </c>
      <c r="O59" s="6">
        <f t="shared" si="2"/>
        <v>0</v>
      </c>
      <c r="P59" s="6">
        <f>-SIGN(TrayWtInput!$C$2)*(ROW()-(trays+3)/2-4*bout/traydist)*traydist</f>
        <v>-12.75</v>
      </c>
    </row>
    <row r="60" spans="4:16" ht="12.75">
      <c r="D60" s="6">
        <f t="shared" si="1"/>
        <v>57</v>
      </c>
      <c r="E60" s="7">
        <f ca="1">IF(ISNUMBER(OFFSET(TrayWtInput!$B$1,ROW()-1,2)),OFFSET(TrayWtInput!$B$1,ROW()-1,2),"")</f>
      </c>
      <c r="F60" s="6">
        <f ca="1" t="shared" si="7"/>
      </c>
      <c r="G60" s="6">
        <f ca="1" t="shared" si="7"/>
      </c>
      <c r="H60" s="6">
        <f ca="1" t="shared" si="7"/>
      </c>
      <c r="I60" s="6">
        <f ca="1" t="shared" si="7"/>
      </c>
      <c r="J60" s="6">
        <f ca="1" t="shared" si="7"/>
      </c>
      <c r="K60" s="6">
        <f ca="1" t="shared" si="7"/>
      </c>
      <c r="L60" s="6">
        <f ca="1" t="shared" si="7"/>
      </c>
      <c r="M60" s="6">
        <f ca="1" t="shared" si="7"/>
        <v>0</v>
      </c>
      <c r="N60" s="6">
        <f ca="1" t="shared" si="7"/>
        <v>0</v>
      </c>
      <c r="O60" s="6">
        <f t="shared" si="2"/>
        <v>0</v>
      </c>
      <c r="P60" s="6">
        <f>-SIGN(TrayWtInput!$C$2)*(ROW()-(trays+3)/2-4*bout/traydist)*traydist</f>
        <v>-13.25</v>
      </c>
    </row>
    <row r="61" spans="4:16" ht="12.75">
      <c r="D61" s="6">
        <f t="shared" si="1"/>
        <v>57.5</v>
      </c>
      <c r="E61" s="7">
        <f ca="1">IF(ISNUMBER(OFFSET(TrayWtInput!$B$1,ROW()-1,2)),OFFSET(TrayWtInput!$B$1,ROW()-1,2),"")</f>
      </c>
      <c r="F61" s="6">
        <f ca="1" t="shared" si="7"/>
      </c>
      <c r="G61" s="6">
        <f ca="1" t="shared" si="7"/>
      </c>
      <c r="H61" s="6">
        <f ca="1" t="shared" si="7"/>
      </c>
      <c r="I61" s="6">
        <f ca="1" t="shared" si="7"/>
      </c>
      <c r="J61" s="6">
        <f ca="1" t="shared" si="7"/>
      </c>
      <c r="K61" s="6">
        <f ca="1" t="shared" si="7"/>
      </c>
      <c r="L61" s="6">
        <f ca="1" t="shared" si="7"/>
      </c>
      <c r="M61" s="6">
        <f ca="1" t="shared" si="7"/>
        <v>0</v>
      </c>
      <c r="N61" s="6">
        <f ca="1" t="shared" si="7"/>
        <v>0</v>
      </c>
      <c r="O61" s="6">
        <f t="shared" si="2"/>
        <v>0</v>
      </c>
      <c r="P61" s="6">
        <f>-SIGN(TrayWtInput!$C$2)*(ROW()-(trays+3)/2-4*bout/traydist)*traydist</f>
        <v>-13.75</v>
      </c>
    </row>
    <row r="62" spans="4:16" ht="12.75">
      <c r="D62" s="6">
        <f t="shared" si="1"/>
        <v>58</v>
      </c>
      <c r="E62" s="7">
        <f ca="1">IF(ISNUMBER(OFFSET(TrayWtInput!$B$1,ROW()-1,2)),OFFSET(TrayWtInput!$B$1,ROW()-1,2),"")</f>
      </c>
      <c r="F62" s="6">
        <f aca="true" ca="1" t="shared" si="8" ref="F62:N71">IF(ROW()-1&gt;bout*F$1/traydist,OFFSET($E62,-bout*F$1/traydist,0),0)</f>
      </c>
      <c r="G62" s="6">
        <f ca="1" t="shared" si="8"/>
      </c>
      <c r="H62" s="6">
        <f ca="1" t="shared" si="8"/>
      </c>
      <c r="I62" s="6">
        <f ca="1" t="shared" si="8"/>
      </c>
      <c r="J62" s="6">
        <f ca="1" t="shared" si="8"/>
      </c>
      <c r="K62" s="6">
        <f ca="1" t="shared" si="8"/>
      </c>
      <c r="L62" s="6">
        <f ca="1" t="shared" si="8"/>
      </c>
      <c r="M62" s="6">
        <f ca="1" t="shared" si="8"/>
        <v>0</v>
      </c>
      <c r="N62" s="6">
        <f ca="1" t="shared" si="8"/>
        <v>0</v>
      </c>
      <c r="O62" s="6">
        <f t="shared" si="2"/>
        <v>0</v>
      </c>
      <c r="P62" s="6">
        <f>-SIGN(TrayWtInput!$C$2)*(ROW()-(trays+3)/2-4*bout/traydist)*traydist</f>
        <v>-14.25</v>
      </c>
    </row>
    <row r="63" spans="4:16" ht="12.75">
      <c r="D63" s="6">
        <f t="shared" si="1"/>
        <v>58.5</v>
      </c>
      <c r="E63" s="7">
        <f ca="1">IF(ISNUMBER(OFFSET(TrayWtInput!$B$1,ROW()-1,2)),OFFSET(TrayWtInput!$B$1,ROW()-1,2),"")</f>
      </c>
      <c r="F63" s="6">
        <f ca="1" t="shared" si="8"/>
      </c>
      <c r="G63" s="6">
        <f ca="1" t="shared" si="8"/>
      </c>
      <c r="H63" s="6">
        <f ca="1" t="shared" si="8"/>
      </c>
      <c r="I63" s="6">
        <f ca="1" t="shared" si="8"/>
      </c>
      <c r="J63" s="6">
        <f ca="1" t="shared" si="8"/>
      </c>
      <c r="K63" s="6">
        <f ca="1" t="shared" si="8"/>
      </c>
      <c r="L63" s="6">
        <f ca="1" t="shared" si="8"/>
      </c>
      <c r="M63" s="6">
        <f ca="1" t="shared" si="8"/>
        <v>0</v>
      </c>
      <c r="N63" s="6">
        <f ca="1" t="shared" si="8"/>
        <v>0</v>
      </c>
      <c r="O63" s="6">
        <f t="shared" si="2"/>
        <v>0</v>
      </c>
      <c r="P63" s="6">
        <f>-SIGN(TrayWtInput!$C$2)*(ROW()-(trays+3)/2-4*bout/traydist)*traydist</f>
        <v>-14.75</v>
      </c>
    </row>
    <row r="64" spans="4:16" ht="12.75">
      <c r="D64" s="6">
        <f t="shared" si="1"/>
        <v>59</v>
      </c>
      <c r="E64" s="7">
        <f ca="1">IF(ISNUMBER(OFFSET(TrayWtInput!$B$1,ROW()-1,2)),OFFSET(TrayWtInput!$B$1,ROW()-1,2),"")</f>
      </c>
      <c r="F64" s="6">
        <f ca="1" t="shared" si="8"/>
      </c>
      <c r="G64" s="6">
        <f ca="1" t="shared" si="8"/>
      </c>
      <c r="H64" s="6">
        <f ca="1" t="shared" si="8"/>
      </c>
      <c r="I64" s="6">
        <f ca="1" t="shared" si="8"/>
      </c>
      <c r="J64" s="6">
        <f ca="1" t="shared" si="8"/>
      </c>
      <c r="K64" s="6">
        <f ca="1" t="shared" si="8"/>
      </c>
      <c r="L64" s="6">
        <f ca="1" t="shared" si="8"/>
      </c>
      <c r="M64" s="6">
        <f ca="1" t="shared" si="8"/>
        <v>0</v>
      </c>
      <c r="N64" s="6">
        <f ca="1" t="shared" si="8"/>
        <v>0</v>
      </c>
      <c r="O64" s="6">
        <f t="shared" si="2"/>
        <v>0</v>
      </c>
      <c r="P64" s="6">
        <f>-SIGN(TrayWtInput!$C$2)*(ROW()-(trays+3)/2-4*bout/traydist)*traydist</f>
        <v>-15.25</v>
      </c>
    </row>
    <row r="65" spans="4:16" ht="12.75">
      <c r="D65" s="6">
        <f t="shared" si="1"/>
        <v>59.5</v>
      </c>
      <c r="E65" s="7">
        <f ca="1">IF(ISNUMBER(OFFSET(TrayWtInput!$B$1,ROW()-1,2)),OFFSET(TrayWtInput!$B$1,ROW()-1,2),"")</f>
      </c>
      <c r="F65" s="6">
        <f ca="1" t="shared" si="8"/>
      </c>
      <c r="G65" s="6">
        <f ca="1" t="shared" si="8"/>
      </c>
      <c r="H65" s="6">
        <f ca="1" t="shared" si="8"/>
      </c>
      <c r="I65" s="6">
        <f ca="1" t="shared" si="8"/>
      </c>
      <c r="J65" s="6">
        <f ca="1" t="shared" si="8"/>
      </c>
      <c r="K65" s="6">
        <f ca="1" t="shared" si="8"/>
      </c>
      <c r="L65" s="6">
        <f ca="1" t="shared" si="8"/>
      </c>
      <c r="M65" s="6">
        <f ca="1" t="shared" si="8"/>
        <v>0</v>
      </c>
      <c r="N65" s="6">
        <f ca="1" t="shared" si="8"/>
        <v>0</v>
      </c>
      <c r="O65" s="6">
        <f t="shared" si="2"/>
        <v>0</v>
      </c>
      <c r="P65" s="6">
        <f>-SIGN(TrayWtInput!$C$2)*(ROW()-(trays+3)/2-4*bout/traydist)*traydist</f>
        <v>-15.75</v>
      </c>
    </row>
    <row r="66" spans="4:16" ht="12.75">
      <c r="D66" s="6">
        <f t="shared" si="1"/>
        <v>60</v>
      </c>
      <c r="E66" s="7">
        <f ca="1">IF(ISNUMBER(OFFSET(TrayWtInput!$B$1,ROW()-1,2)),OFFSET(TrayWtInput!$B$1,ROW()-1,2),"")</f>
      </c>
      <c r="F66" s="6">
        <f ca="1" t="shared" si="8"/>
      </c>
      <c r="G66" s="6">
        <f ca="1" t="shared" si="8"/>
      </c>
      <c r="H66" s="6">
        <f ca="1" t="shared" si="8"/>
      </c>
      <c r="I66" s="6">
        <f ca="1" t="shared" si="8"/>
      </c>
      <c r="J66" s="6">
        <f ca="1" t="shared" si="8"/>
      </c>
      <c r="K66" s="6">
        <f ca="1" t="shared" si="8"/>
      </c>
      <c r="L66" s="6">
        <f ca="1" t="shared" si="8"/>
      </c>
      <c r="M66" s="6">
        <f ca="1" t="shared" si="8"/>
      </c>
      <c r="N66" s="6">
        <f ca="1" t="shared" si="8"/>
        <v>0</v>
      </c>
      <c r="O66" s="6">
        <f t="shared" si="2"/>
        <v>0</v>
      </c>
      <c r="P66" s="6">
        <f>-SIGN(TrayWtInput!$C$2)*(ROW()-(trays+3)/2-4*bout/traydist)*traydist</f>
        <v>-16.25</v>
      </c>
    </row>
    <row r="67" spans="4:16" ht="12.75">
      <c r="D67" s="6">
        <f aca="true" t="shared" si="9" ref="D67:D130">D66+traydist</f>
        <v>60.5</v>
      </c>
      <c r="E67" s="7">
        <f ca="1">IF(ISNUMBER(OFFSET(TrayWtInput!$B$1,ROW()-1,2)),OFFSET(TrayWtInput!$B$1,ROW()-1,2),"")</f>
      </c>
      <c r="F67" s="6">
        <f ca="1" t="shared" si="8"/>
      </c>
      <c r="G67" s="6">
        <f ca="1" t="shared" si="8"/>
      </c>
      <c r="H67" s="6">
        <f ca="1" t="shared" si="8"/>
      </c>
      <c r="I67" s="6">
        <f ca="1" t="shared" si="8"/>
      </c>
      <c r="J67" s="6">
        <f ca="1" t="shared" si="8"/>
      </c>
      <c r="K67" s="6">
        <f ca="1" t="shared" si="8"/>
      </c>
      <c r="L67" s="6">
        <f ca="1" t="shared" si="8"/>
      </c>
      <c r="M67" s="6">
        <f ca="1" t="shared" si="8"/>
      </c>
      <c r="N67" s="6">
        <f ca="1" t="shared" si="8"/>
        <v>0</v>
      </c>
      <c r="O67" s="6">
        <f aca="true" t="shared" si="10" ref="O67:O130">SUM(E67:N67)</f>
        <v>0</v>
      </c>
      <c r="P67" s="6">
        <f>-SIGN(TrayWtInput!$C$2)*(ROW()-(trays+3)/2-4*bout/traydist)*traydist</f>
        <v>-16.75</v>
      </c>
    </row>
    <row r="68" spans="4:16" ht="12.75">
      <c r="D68" s="6">
        <f t="shared" si="9"/>
        <v>61</v>
      </c>
      <c r="E68" s="7">
        <f ca="1">IF(ISNUMBER(OFFSET(TrayWtInput!$B$1,ROW()-1,2)),OFFSET(TrayWtInput!$B$1,ROW()-1,2),"")</f>
      </c>
      <c r="F68" s="6">
        <f ca="1" t="shared" si="8"/>
      </c>
      <c r="G68" s="6">
        <f ca="1" t="shared" si="8"/>
      </c>
      <c r="H68" s="6">
        <f ca="1" t="shared" si="8"/>
      </c>
      <c r="I68" s="6">
        <f ca="1" t="shared" si="8"/>
      </c>
      <c r="J68" s="6">
        <f ca="1" t="shared" si="8"/>
      </c>
      <c r="K68" s="6">
        <f ca="1" t="shared" si="8"/>
      </c>
      <c r="L68" s="6">
        <f ca="1" t="shared" si="8"/>
      </c>
      <c r="M68" s="6">
        <f ca="1" t="shared" si="8"/>
      </c>
      <c r="N68" s="6">
        <f ca="1" t="shared" si="8"/>
        <v>0</v>
      </c>
      <c r="O68" s="6">
        <f t="shared" si="10"/>
        <v>0</v>
      </c>
      <c r="P68" s="6">
        <f>-SIGN(TrayWtInput!$C$2)*(ROW()-(trays+3)/2-4*bout/traydist)*traydist</f>
        <v>-17.25</v>
      </c>
    </row>
    <row r="69" spans="4:16" ht="12.75">
      <c r="D69" s="6">
        <f t="shared" si="9"/>
        <v>61.5</v>
      </c>
      <c r="E69" s="7">
        <f ca="1">IF(ISNUMBER(OFFSET(TrayWtInput!$B$1,ROW()-1,2)),OFFSET(TrayWtInput!$B$1,ROW()-1,2),"")</f>
      </c>
      <c r="F69" s="6">
        <f ca="1" t="shared" si="8"/>
      </c>
      <c r="G69" s="6">
        <f ca="1" t="shared" si="8"/>
      </c>
      <c r="H69" s="6">
        <f ca="1" t="shared" si="8"/>
      </c>
      <c r="I69" s="6">
        <f ca="1" t="shared" si="8"/>
      </c>
      <c r="J69" s="6">
        <f ca="1" t="shared" si="8"/>
      </c>
      <c r="K69" s="6">
        <f ca="1" t="shared" si="8"/>
      </c>
      <c r="L69" s="6">
        <f ca="1" t="shared" si="8"/>
      </c>
      <c r="M69" s="6">
        <f ca="1" t="shared" si="8"/>
      </c>
      <c r="N69" s="6">
        <f ca="1" t="shared" si="8"/>
        <v>0</v>
      </c>
      <c r="O69" s="6">
        <f t="shared" si="10"/>
        <v>0</v>
      </c>
      <c r="P69" s="6">
        <f>-SIGN(TrayWtInput!$C$2)*(ROW()-(trays+3)/2-4*bout/traydist)*traydist</f>
        <v>-17.75</v>
      </c>
    </row>
    <row r="70" spans="4:16" ht="12.75">
      <c r="D70" s="6">
        <f t="shared" si="9"/>
        <v>62</v>
      </c>
      <c r="E70" s="7">
        <f ca="1">IF(ISNUMBER(OFFSET(TrayWtInput!$B$1,ROW()-1,2)),OFFSET(TrayWtInput!$B$1,ROW()-1,2),"")</f>
      </c>
      <c r="F70" s="6">
        <f ca="1" t="shared" si="8"/>
      </c>
      <c r="G70" s="6">
        <f ca="1" t="shared" si="8"/>
      </c>
      <c r="H70" s="6">
        <f ca="1" t="shared" si="8"/>
      </c>
      <c r="I70" s="6">
        <f ca="1" t="shared" si="8"/>
      </c>
      <c r="J70" s="6">
        <f ca="1" t="shared" si="8"/>
      </c>
      <c r="K70" s="6">
        <f ca="1" t="shared" si="8"/>
      </c>
      <c r="L70" s="6">
        <f ca="1" t="shared" si="8"/>
      </c>
      <c r="M70" s="6">
        <f ca="1" t="shared" si="8"/>
      </c>
      <c r="N70" s="6">
        <f ca="1" t="shared" si="8"/>
        <v>0</v>
      </c>
      <c r="O70" s="6">
        <f t="shared" si="10"/>
        <v>0</v>
      </c>
      <c r="P70" s="6">
        <f>-SIGN(TrayWtInput!$C$2)*(ROW()-(trays+3)/2-4*bout/traydist)*traydist</f>
        <v>-18.25</v>
      </c>
    </row>
    <row r="71" spans="4:16" ht="12.75">
      <c r="D71" s="6">
        <f t="shared" si="9"/>
        <v>62.5</v>
      </c>
      <c r="E71" s="7">
        <f ca="1">IF(ISNUMBER(OFFSET(TrayWtInput!$B$1,ROW()-1,2)),OFFSET(TrayWtInput!$B$1,ROW()-1,2),"")</f>
      </c>
      <c r="F71" s="6">
        <f ca="1" t="shared" si="8"/>
      </c>
      <c r="G71" s="6">
        <f ca="1" t="shared" si="8"/>
      </c>
      <c r="H71" s="6">
        <f ca="1" t="shared" si="8"/>
      </c>
      <c r="I71" s="6">
        <f ca="1" t="shared" si="8"/>
      </c>
      <c r="J71" s="6">
        <f ca="1" t="shared" si="8"/>
      </c>
      <c r="K71" s="6">
        <f ca="1" t="shared" si="8"/>
      </c>
      <c r="L71" s="6">
        <f ca="1" t="shared" si="8"/>
      </c>
      <c r="M71" s="6">
        <f ca="1" t="shared" si="8"/>
      </c>
      <c r="N71" s="6">
        <f ca="1" t="shared" si="8"/>
        <v>0</v>
      </c>
      <c r="O71" s="6">
        <f t="shared" si="10"/>
        <v>0</v>
      </c>
      <c r="P71" s="6">
        <f>-SIGN(TrayWtInput!$C$2)*(ROW()-(trays+3)/2-4*bout/traydist)*traydist</f>
        <v>-18.75</v>
      </c>
    </row>
    <row r="72" spans="4:16" ht="12.75">
      <c r="D72" s="6">
        <f t="shared" si="9"/>
        <v>63</v>
      </c>
      <c r="E72" s="7">
        <f ca="1">IF(ISNUMBER(OFFSET(TrayWtInput!$B$1,ROW()-1,2)),OFFSET(TrayWtInput!$B$1,ROW()-1,2),"")</f>
      </c>
      <c r="F72" s="6">
        <f aca="true" ca="1" t="shared" si="11" ref="F72:N81">IF(ROW()-1&gt;bout*F$1/traydist,OFFSET($E72,-bout*F$1/traydist,0),0)</f>
      </c>
      <c r="G72" s="6">
        <f ca="1" t="shared" si="11"/>
      </c>
      <c r="H72" s="6">
        <f ca="1" t="shared" si="11"/>
      </c>
      <c r="I72" s="6">
        <f ca="1" t="shared" si="11"/>
      </c>
      <c r="J72" s="6">
        <f ca="1" t="shared" si="11"/>
      </c>
      <c r="K72" s="6">
        <f ca="1" t="shared" si="11"/>
      </c>
      <c r="L72" s="6">
        <f ca="1" t="shared" si="11"/>
      </c>
      <c r="M72" s="6">
        <f ca="1" t="shared" si="11"/>
      </c>
      <c r="N72" s="6">
        <f ca="1" t="shared" si="11"/>
        <v>0</v>
      </c>
      <c r="O72" s="6">
        <f t="shared" si="10"/>
        <v>0</v>
      </c>
      <c r="P72" s="6">
        <f>-SIGN(TrayWtInput!$C$2)*(ROW()-(trays+3)/2-4*bout/traydist)*traydist</f>
        <v>-19.25</v>
      </c>
    </row>
    <row r="73" spans="4:16" ht="12.75">
      <c r="D73" s="6">
        <f t="shared" si="9"/>
        <v>63.5</v>
      </c>
      <c r="E73" s="7">
        <f ca="1">IF(ISNUMBER(OFFSET(TrayWtInput!$B$1,ROW()-1,2)),OFFSET(TrayWtInput!$B$1,ROW()-1,2),"")</f>
      </c>
      <c r="F73" s="6">
        <f ca="1" t="shared" si="11"/>
      </c>
      <c r="G73" s="6">
        <f ca="1" t="shared" si="11"/>
      </c>
      <c r="H73" s="6">
        <f ca="1" t="shared" si="11"/>
      </c>
      <c r="I73" s="6">
        <f ca="1" t="shared" si="11"/>
      </c>
      <c r="J73" s="6">
        <f ca="1" t="shared" si="11"/>
      </c>
      <c r="K73" s="6">
        <f ca="1" t="shared" si="11"/>
      </c>
      <c r="L73" s="6">
        <f ca="1" t="shared" si="11"/>
      </c>
      <c r="M73" s="6">
        <f ca="1" t="shared" si="11"/>
      </c>
      <c r="N73" s="6">
        <f ca="1" t="shared" si="11"/>
        <v>0</v>
      </c>
      <c r="O73" s="6">
        <f t="shared" si="10"/>
        <v>0</v>
      </c>
      <c r="P73" s="6">
        <f>-SIGN(TrayWtInput!$C$2)*(ROW()-(trays+3)/2-4*bout/traydist)*traydist</f>
        <v>-19.75</v>
      </c>
    </row>
    <row r="74" spans="4:16" ht="12.75">
      <c r="D74" s="6">
        <f t="shared" si="9"/>
        <v>64</v>
      </c>
      <c r="E74" s="7">
        <f ca="1">IF(ISNUMBER(OFFSET(TrayWtInput!$B$1,ROW()-1,2)),OFFSET(TrayWtInput!$B$1,ROW()-1,2),"")</f>
      </c>
      <c r="F74" s="6">
        <f ca="1" t="shared" si="11"/>
      </c>
      <c r="G74" s="6">
        <f ca="1" t="shared" si="11"/>
      </c>
      <c r="H74" s="6">
        <f ca="1" t="shared" si="11"/>
      </c>
      <c r="I74" s="6">
        <f ca="1" t="shared" si="11"/>
      </c>
      <c r="J74" s="6">
        <f ca="1" t="shared" si="11"/>
      </c>
      <c r="K74" s="6">
        <f ca="1" t="shared" si="11"/>
      </c>
      <c r="L74" s="6">
        <f ca="1" t="shared" si="11"/>
      </c>
      <c r="M74" s="6">
        <f ca="1" t="shared" si="11"/>
      </c>
      <c r="N74" s="6">
        <f ca="1" t="shared" si="11"/>
      </c>
      <c r="O74" s="6">
        <f t="shared" si="10"/>
        <v>0</v>
      </c>
      <c r="P74" s="6">
        <f>-SIGN(TrayWtInput!$C$2)*(ROW()-(trays+3)/2-4*bout/traydist)*traydist</f>
        <v>-20.25</v>
      </c>
    </row>
    <row r="75" spans="4:16" ht="12.75">
      <c r="D75" s="6">
        <f t="shared" si="9"/>
        <v>64.5</v>
      </c>
      <c r="E75" s="7">
        <f ca="1">IF(ISNUMBER(OFFSET(TrayWtInput!$B$1,ROW()-1,2)),OFFSET(TrayWtInput!$B$1,ROW()-1,2),"")</f>
      </c>
      <c r="F75" s="6">
        <f ca="1" t="shared" si="11"/>
      </c>
      <c r="G75" s="6">
        <f ca="1" t="shared" si="11"/>
      </c>
      <c r="H75" s="6">
        <f ca="1" t="shared" si="11"/>
      </c>
      <c r="I75" s="6">
        <f ca="1" t="shared" si="11"/>
      </c>
      <c r="J75" s="6">
        <f ca="1" t="shared" si="11"/>
      </c>
      <c r="K75" s="6">
        <f ca="1" t="shared" si="11"/>
      </c>
      <c r="L75" s="6">
        <f ca="1" t="shared" si="11"/>
      </c>
      <c r="M75" s="6">
        <f ca="1" t="shared" si="11"/>
      </c>
      <c r="N75" s="6">
        <f ca="1" t="shared" si="11"/>
      </c>
      <c r="O75" s="6">
        <f t="shared" si="10"/>
        <v>0</v>
      </c>
      <c r="P75" s="6">
        <f>-SIGN(TrayWtInput!$C$2)*(ROW()-(trays+3)/2-4*bout/traydist)*traydist</f>
        <v>-20.75</v>
      </c>
    </row>
    <row r="76" spans="4:16" ht="12.75">
      <c r="D76" s="6">
        <f t="shared" si="9"/>
        <v>65</v>
      </c>
      <c r="E76" s="7">
        <f ca="1">IF(ISNUMBER(OFFSET(TrayWtInput!$B$1,ROW()-1,2)),OFFSET(TrayWtInput!$B$1,ROW()-1,2),"")</f>
      </c>
      <c r="F76" s="6">
        <f ca="1" t="shared" si="11"/>
      </c>
      <c r="G76" s="6">
        <f ca="1" t="shared" si="11"/>
      </c>
      <c r="H76" s="6">
        <f ca="1" t="shared" si="11"/>
      </c>
      <c r="I76" s="6">
        <f ca="1" t="shared" si="11"/>
      </c>
      <c r="J76" s="6">
        <f ca="1" t="shared" si="11"/>
      </c>
      <c r="K76" s="6">
        <f ca="1" t="shared" si="11"/>
      </c>
      <c r="L76" s="6">
        <f ca="1" t="shared" si="11"/>
      </c>
      <c r="M76" s="6">
        <f ca="1" t="shared" si="11"/>
      </c>
      <c r="N76" s="6">
        <f ca="1" t="shared" si="11"/>
      </c>
      <c r="O76" s="6">
        <f t="shared" si="10"/>
        <v>0</v>
      </c>
      <c r="P76" s="6">
        <f>-SIGN(TrayWtInput!$C$2)*(ROW()-(trays+3)/2-4*bout/traydist)*traydist</f>
        <v>-21.25</v>
      </c>
    </row>
    <row r="77" spans="4:16" ht="12.75">
      <c r="D77" s="6">
        <f t="shared" si="9"/>
        <v>65.5</v>
      </c>
      <c r="E77" s="7">
        <f ca="1">IF(ISNUMBER(OFFSET(TrayWtInput!$B$1,ROW()-1,2)),OFFSET(TrayWtInput!$B$1,ROW()-1,2),"")</f>
      </c>
      <c r="F77" s="6">
        <f ca="1" t="shared" si="11"/>
      </c>
      <c r="G77" s="6">
        <f ca="1" t="shared" si="11"/>
      </c>
      <c r="H77" s="6">
        <f ca="1" t="shared" si="11"/>
      </c>
      <c r="I77" s="6">
        <f ca="1" t="shared" si="11"/>
      </c>
      <c r="J77" s="6">
        <f ca="1" t="shared" si="11"/>
      </c>
      <c r="K77" s="6">
        <f ca="1" t="shared" si="11"/>
      </c>
      <c r="L77" s="6">
        <f ca="1" t="shared" si="11"/>
      </c>
      <c r="M77" s="6">
        <f ca="1" t="shared" si="11"/>
      </c>
      <c r="N77" s="6">
        <f ca="1" t="shared" si="11"/>
      </c>
      <c r="O77" s="6">
        <f t="shared" si="10"/>
        <v>0</v>
      </c>
      <c r="P77" s="6">
        <f>-SIGN(TrayWtInput!$C$2)*(ROW()-(trays+3)/2-4*bout/traydist)*traydist</f>
        <v>-21.75</v>
      </c>
    </row>
    <row r="78" spans="4:16" ht="12.75">
      <c r="D78" s="6">
        <f t="shared" si="9"/>
        <v>66</v>
      </c>
      <c r="E78" s="7">
        <f ca="1">IF(ISNUMBER(OFFSET(TrayWtInput!$B$1,ROW()-1,2)),OFFSET(TrayWtInput!$B$1,ROW()-1,2),"")</f>
      </c>
      <c r="F78" s="6">
        <f ca="1" t="shared" si="11"/>
      </c>
      <c r="G78" s="6">
        <f ca="1" t="shared" si="11"/>
      </c>
      <c r="H78" s="6">
        <f ca="1" t="shared" si="11"/>
      </c>
      <c r="I78" s="6">
        <f ca="1" t="shared" si="11"/>
      </c>
      <c r="J78" s="6">
        <f ca="1" t="shared" si="11"/>
      </c>
      <c r="K78" s="6">
        <f ca="1" t="shared" si="11"/>
      </c>
      <c r="L78" s="6">
        <f ca="1" t="shared" si="11"/>
      </c>
      <c r="M78" s="6">
        <f ca="1" t="shared" si="11"/>
      </c>
      <c r="N78" s="6">
        <f ca="1" t="shared" si="11"/>
      </c>
      <c r="O78" s="6">
        <f t="shared" si="10"/>
        <v>0</v>
      </c>
      <c r="P78" s="6">
        <f>-SIGN(TrayWtInput!$C$2)*(ROW()-(trays+3)/2-4*bout/traydist)*traydist</f>
        <v>-22.25</v>
      </c>
    </row>
    <row r="79" spans="4:16" ht="12.75">
      <c r="D79" s="6">
        <f t="shared" si="9"/>
        <v>66.5</v>
      </c>
      <c r="E79" s="7">
        <f ca="1">IF(ISNUMBER(OFFSET(TrayWtInput!$B$1,ROW()-1,2)),OFFSET(TrayWtInput!$B$1,ROW()-1,2),"")</f>
      </c>
      <c r="F79" s="6">
        <f ca="1" t="shared" si="11"/>
      </c>
      <c r="G79" s="6">
        <f ca="1" t="shared" si="11"/>
      </c>
      <c r="H79" s="6">
        <f ca="1" t="shared" si="11"/>
      </c>
      <c r="I79" s="6">
        <f ca="1" t="shared" si="11"/>
      </c>
      <c r="J79" s="6">
        <f ca="1" t="shared" si="11"/>
      </c>
      <c r="K79" s="6">
        <f ca="1" t="shared" si="11"/>
      </c>
      <c r="L79" s="6">
        <f ca="1" t="shared" si="11"/>
      </c>
      <c r="M79" s="6">
        <f ca="1" t="shared" si="11"/>
      </c>
      <c r="N79" s="6">
        <f ca="1" t="shared" si="11"/>
      </c>
      <c r="O79" s="6">
        <f t="shared" si="10"/>
        <v>0</v>
      </c>
      <c r="P79" s="6">
        <f>-SIGN(TrayWtInput!$C$2)*(ROW()-(trays+3)/2-4*bout/traydist)*traydist</f>
        <v>-22.75</v>
      </c>
    </row>
    <row r="80" spans="4:16" ht="12.75">
      <c r="D80" s="6">
        <f t="shared" si="9"/>
        <v>67</v>
      </c>
      <c r="E80" s="7">
        <f ca="1">IF(ISNUMBER(OFFSET(TrayWtInput!$B$1,ROW()-1,2)),OFFSET(TrayWtInput!$B$1,ROW()-1,2),"")</f>
      </c>
      <c r="F80" s="6">
        <f ca="1" t="shared" si="11"/>
      </c>
      <c r="G80" s="6">
        <f ca="1" t="shared" si="11"/>
      </c>
      <c r="H80" s="6">
        <f ca="1" t="shared" si="11"/>
      </c>
      <c r="I80" s="6">
        <f ca="1" t="shared" si="11"/>
      </c>
      <c r="J80" s="6">
        <f ca="1" t="shared" si="11"/>
      </c>
      <c r="K80" s="6">
        <f ca="1" t="shared" si="11"/>
      </c>
      <c r="L80" s="6">
        <f ca="1" t="shared" si="11"/>
      </c>
      <c r="M80" s="6">
        <f ca="1" t="shared" si="11"/>
      </c>
      <c r="N80" s="6">
        <f ca="1" t="shared" si="11"/>
      </c>
      <c r="O80" s="6">
        <f t="shared" si="10"/>
        <v>0</v>
      </c>
      <c r="P80" s="6">
        <f>-SIGN(TrayWtInput!$C$2)*(ROW()-(trays+3)/2-4*bout/traydist)*traydist</f>
        <v>-23.25</v>
      </c>
    </row>
    <row r="81" spans="4:16" ht="12.75">
      <c r="D81" s="6">
        <f t="shared" si="9"/>
        <v>67.5</v>
      </c>
      <c r="E81" s="7">
        <f ca="1">IF(ISNUMBER(OFFSET(TrayWtInput!$B$1,ROW()-1,2)),OFFSET(TrayWtInput!$B$1,ROW()-1,2),"")</f>
      </c>
      <c r="F81" s="6">
        <f ca="1" t="shared" si="11"/>
      </c>
      <c r="G81" s="6">
        <f ca="1" t="shared" si="11"/>
      </c>
      <c r="H81" s="6">
        <f ca="1" t="shared" si="11"/>
      </c>
      <c r="I81" s="6">
        <f ca="1" t="shared" si="11"/>
      </c>
      <c r="J81" s="6">
        <f ca="1" t="shared" si="11"/>
      </c>
      <c r="K81" s="6">
        <f ca="1" t="shared" si="11"/>
      </c>
      <c r="L81" s="6">
        <f ca="1" t="shared" si="11"/>
      </c>
      <c r="M81" s="6">
        <f ca="1" t="shared" si="11"/>
      </c>
      <c r="N81" s="6">
        <f ca="1" t="shared" si="11"/>
      </c>
      <c r="O81" s="6">
        <f t="shared" si="10"/>
        <v>0</v>
      </c>
      <c r="P81" s="6">
        <f>-SIGN(TrayWtInput!$C$2)*(ROW()-(trays+3)/2-4*bout/traydist)*traydist</f>
        <v>-23.75</v>
      </c>
    </row>
    <row r="82" spans="4:16" ht="12.75">
      <c r="D82" s="6">
        <f t="shared" si="9"/>
        <v>68</v>
      </c>
      <c r="E82" s="7">
        <f ca="1">IF(ISNUMBER(OFFSET(TrayWtInput!$B$1,ROW()-1,2)),OFFSET(TrayWtInput!$B$1,ROW()-1,2),"")</f>
      </c>
      <c r="F82" s="6">
        <f aca="true" ca="1" t="shared" si="12" ref="F82:N91">IF(ROW()-1&gt;bout*F$1/traydist,OFFSET($E82,-bout*F$1/traydist,0),0)</f>
      </c>
      <c r="G82" s="6">
        <f ca="1" t="shared" si="12"/>
      </c>
      <c r="H82" s="6">
        <f ca="1" t="shared" si="12"/>
      </c>
      <c r="I82" s="6">
        <f ca="1" t="shared" si="12"/>
      </c>
      <c r="J82" s="6">
        <f ca="1" t="shared" si="12"/>
      </c>
      <c r="K82" s="6">
        <f ca="1" t="shared" si="12"/>
      </c>
      <c r="L82" s="6">
        <f ca="1" t="shared" si="12"/>
      </c>
      <c r="M82" s="6">
        <f ca="1" t="shared" si="12"/>
      </c>
      <c r="N82" s="6">
        <f ca="1" t="shared" si="12"/>
      </c>
      <c r="O82" s="6">
        <f t="shared" si="10"/>
        <v>0</v>
      </c>
      <c r="P82" s="6">
        <f>-SIGN(TrayWtInput!$C$2)*(ROW()-(trays+3)/2-4*bout/traydist)*traydist</f>
        <v>-24.25</v>
      </c>
    </row>
    <row r="83" spans="4:16" ht="12.75">
      <c r="D83" s="6">
        <f t="shared" si="9"/>
        <v>68.5</v>
      </c>
      <c r="E83" s="7">
        <f ca="1">IF(ISNUMBER(OFFSET(TrayWtInput!$B$1,ROW()-1,2)),OFFSET(TrayWtInput!$B$1,ROW()-1,2),"")</f>
      </c>
      <c r="F83" s="6">
        <f ca="1" t="shared" si="12"/>
      </c>
      <c r="G83" s="6">
        <f ca="1" t="shared" si="12"/>
      </c>
      <c r="H83" s="6">
        <f ca="1" t="shared" si="12"/>
      </c>
      <c r="I83" s="6">
        <f ca="1" t="shared" si="12"/>
      </c>
      <c r="J83" s="6">
        <f ca="1" t="shared" si="12"/>
      </c>
      <c r="K83" s="6">
        <f ca="1" t="shared" si="12"/>
      </c>
      <c r="L83" s="6">
        <f ca="1" t="shared" si="12"/>
      </c>
      <c r="M83" s="6">
        <f ca="1" t="shared" si="12"/>
      </c>
      <c r="N83" s="6">
        <f ca="1" t="shared" si="12"/>
      </c>
      <c r="O83" s="6">
        <f t="shared" si="10"/>
        <v>0</v>
      </c>
      <c r="P83" s="6">
        <f>-SIGN(TrayWtInput!$C$2)*(ROW()-(trays+3)/2-4*bout/traydist)*traydist</f>
        <v>-24.75</v>
      </c>
    </row>
    <row r="84" spans="4:16" ht="12.75">
      <c r="D84" s="6">
        <f t="shared" si="9"/>
        <v>69</v>
      </c>
      <c r="E84" s="7">
        <f ca="1">IF(ISNUMBER(OFFSET(TrayWtInput!$B$1,ROW()-1,2)),OFFSET(TrayWtInput!$B$1,ROW()-1,2),"")</f>
      </c>
      <c r="F84" s="6">
        <f ca="1" t="shared" si="12"/>
      </c>
      <c r="G84" s="6">
        <f ca="1" t="shared" si="12"/>
      </c>
      <c r="H84" s="6">
        <f ca="1" t="shared" si="12"/>
      </c>
      <c r="I84" s="6">
        <f ca="1" t="shared" si="12"/>
      </c>
      <c r="J84" s="6">
        <f ca="1" t="shared" si="12"/>
      </c>
      <c r="K84" s="6">
        <f ca="1" t="shared" si="12"/>
      </c>
      <c r="L84" s="6">
        <f ca="1" t="shared" si="12"/>
      </c>
      <c r="M84" s="6">
        <f ca="1" t="shared" si="12"/>
      </c>
      <c r="N84" s="6">
        <f ca="1" t="shared" si="12"/>
      </c>
      <c r="O84" s="6">
        <f t="shared" si="10"/>
        <v>0</v>
      </c>
      <c r="P84" s="6">
        <f>-SIGN(TrayWtInput!$C$2)*(ROW()-(trays+3)/2-4*bout/traydist)*traydist</f>
        <v>-25.25</v>
      </c>
    </row>
    <row r="85" spans="2:16" ht="12.75">
      <c r="B85" s="22"/>
      <c r="D85" s="6">
        <f t="shared" si="9"/>
        <v>69.5</v>
      </c>
      <c r="E85" s="7">
        <f ca="1">IF(ISNUMBER(OFFSET(TrayWtInput!$B$1,ROW()-1,2)),OFFSET(TrayWtInput!$B$1,ROW()-1,2),"")</f>
      </c>
      <c r="F85" s="6">
        <f ca="1" t="shared" si="12"/>
      </c>
      <c r="G85" s="6">
        <f ca="1" t="shared" si="12"/>
      </c>
      <c r="H85" s="6">
        <f ca="1" t="shared" si="12"/>
      </c>
      <c r="I85" s="6">
        <f ca="1" t="shared" si="12"/>
      </c>
      <c r="J85" s="6">
        <f ca="1" t="shared" si="12"/>
      </c>
      <c r="K85" s="6">
        <f ca="1" t="shared" si="12"/>
      </c>
      <c r="L85" s="6">
        <f ca="1" t="shared" si="12"/>
      </c>
      <c r="M85" s="6">
        <f ca="1" t="shared" si="12"/>
      </c>
      <c r="N85" s="6">
        <f ca="1" t="shared" si="12"/>
      </c>
      <c r="O85" s="6">
        <f t="shared" si="10"/>
        <v>0</v>
      </c>
      <c r="P85" s="6">
        <f>-SIGN(TrayWtInput!$C$2)*(ROW()-(trays+3)/2-4*bout/traydist)*traydist</f>
        <v>-25.75</v>
      </c>
    </row>
    <row r="86" spans="4:16" ht="12.75">
      <c r="D86" s="6">
        <f t="shared" si="9"/>
        <v>70</v>
      </c>
      <c r="E86" s="7">
        <f ca="1">IF(ISNUMBER(OFFSET(TrayWtInput!$B$1,ROW()-1,2)),OFFSET(TrayWtInput!$B$1,ROW()-1,2),"")</f>
      </c>
      <c r="F86" s="6">
        <f ca="1" t="shared" si="12"/>
      </c>
      <c r="G86" s="6">
        <f ca="1" t="shared" si="12"/>
      </c>
      <c r="H86" s="6">
        <f ca="1" t="shared" si="12"/>
      </c>
      <c r="I86" s="6">
        <f ca="1" t="shared" si="12"/>
      </c>
      <c r="J86" s="6">
        <f ca="1" t="shared" si="12"/>
      </c>
      <c r="K86" s="6">
        <f ca="1" t="shared" si="12"/>
      </c>
      <c r="L86" s="6">
        <f ca="1" t="shared" si="12"/>
      </c>
      <c r="M86" s="6">
        <f ca="1" t="shared" si="12"/>
      </c>
      <c r="N86" s="6">
        <f ca="1" t="shared" si="12"/>
      </c>
      <c r="O86" s="6">
        <f t="shared" si="10"/>
        <v>0</v>
      </c>
      <c r="P86" s="6">
        <f>-SIGN(TrayWtInput!$C$2)*(ROW()-(trays+3)/2-4*bout/traydist)*traydist</f>
        <v>-26.25</v>
      </c>
    </row>
    <row r="87" spans="4:16" ht="12.75">
      <c r="D87" s="6">
        <f t="shared" si="9"/>
        <v>70.5</v>
      </c>
      <c r="E87" s="7">
        <f ca="1">IF(ISNUMBER(OFFSET(TrayWtInput!$B$1,ROW()-1,2)),OFFSET(TrayWtInput!$B$1,ROW()-1,2),"")</f>
      </c>
      <c r="F87" s="6">
        <f ca="1" t="shared" si="12"/>
      </c>
      <c r="G87" s="6">
        <f ca="1" t="shared" si="12"/>
      </c>
      <c r="H87" s="6">
        <f ca="1" t="shared" si="12"/>
      </c>
      <c r="I87" s="6">
        <f ca="1" t="shared" si="12"/>
      </c>
      <c r="J87" s="6">
        <f ca="1" t="shared" si="12"/>
      </c>
      <c r="K87" s="6">
        <f ca="1" t="shared" si="12"/>
      </c>
      <c r="L87" s="6">
        <f ca="1" t="shared" si="12"/>
      </c>
      <c r="M87" s="6">
        <f ca="1" t="shared" si="12"/>
      </c>
      <c r="N87" s="6">
        <f ca="1" t="shared" si="12"/>
      </c>
      <c r="O87" s="6">
        <f t="shared" si="10"/>
        <v>0</v>
      </c>
      <c r="P87" s="6">
        <f>-SIGN(TrayWtInput!$C$2)*(ROW()-(trays+3)/2-4*bout/traydist)*traydist</f>
        <v>-26.75</v>
      </c>
    </row>
    <row r="88" spans="4:16" ht="12.75">
      <c r="D88" s="6">
        <f t="shared" si="9"/>
        <v>71</v>
      </c>
      <c r="E88" s="7">
        <f ca="1">IF(ISNUMBER(OFFSET(TrayWtInput!$B$1,ROW()-1,2)),OFFSET(TrayWtInput!$B$1,ROW()-1,2),"")</f>
      </c>
      <c r="F88" s="6">
        <f ca="1" t="shared" si="12"/>
      </c>
      <c r="G88" s="6">
        <f ca="1" t="shared" si="12"/>
      </c>
      <c r="H88" s="6">
        <f ca="1" t="shared" si="12"/>
      </c>
      <c r="I88" s="6">
        <f ca="1" t="shared" si="12"/>
      </c>
      <c r="J88" s="6">
        <f ca="1" t="shared" si="12"/>
      </c>
      <c r="K88" s="6">
        <f ca="1" t="shared" si="12"/>
      </c>
      <c r="L88" s="6">
        <f ca="1" t="shared" si="12"/>
      </c>
      <c r="M88" s="6">
        <f ca="1" t="shared" si="12"/>
      </c>
      <c r="N88" s="6">
        <f ca="1" t="shared" si="12"/>
      </c>
      <c r="O88" s="6">
        <f t="shared" si="10"/>
        <v>0</v>
      </c>
      <c r="P88" s="6">
        <f>-SIGN(TrayWtInput!$C$2)*(ROW()-(trays+3)/2-4*bout/traydist)*traydist</f>
        <v>-27.25</v>
      </c>
    </row>
    <row r="89" spans="4:16" ht="12.75">
      <c r="D89" s="6">
        <f t="shared" si="9"/>
        <v>71.5</v>
      </c>
      <c r="E89" s="7">
        <f ca="1">IF(ISNUMBER(OFFSET(TrayWtInput!$B$1,ROW()-1,2)),OFFSET(TrayWtInput!$B$1,ROW()-1,2),"")</f>
      </c>
      <c r="F89" s="6">
        <f ca="1" t="shared" si="12"/>
      </c>
      <c r="G89" s="6">
        <f ca="1" t="shared" si="12"/>
      </c>
      <c r="H89" s="6">
        <f ca="1" t="shared" si="12"/>
      </c>
      <c r="I89" s="6">
        <f ca="1" t="shared" si="12"/>
      </c>
      <c r="J89" s="6">
        <f ca="1" t="shared" si="12"/>
      </c>
      <c r="K89" s="6">
        <f ca="1" t="shared" si="12"/>
      </c>
      <c r="L89" s="6">
        <f ca="1" t="shared" si="12"/>
      </c>
      <c r="M89" s="6">
        <f ca="1" t="shared" si="12"/>
      </c>
      <c r="N89" s="6">
        <f ca="1" t="shared" si="12"/>
      </c>
      <c r="O89" s="6">
        <f t="shared" si="10"/>
        <v>0</v>
      </c>
      <c r="P89" s="6">
        <f>-SIGN(TrayWtInput!$C$2)*(ROW()-(trays+3)/2-4*bout/traydist)*traydist</f>
        <v>-27.75</v>
      </c>
    </row>
    <row r="90" spans="4:16" ht="12.75">
      <c r="D90" s="6">
        <f t="shared" si="9"/>
        <v>72</v>
      </c>
      <c r="E90" s="7">
        <f ca="1">IF(ISNUMBER(OFFSET(TrayWtInput!$B$1,ROW()-1,2)),OFFSET(TrayWtInput!$B$1,ROW()-1,2),"")</f>
      </c>
      <c r="F90" s="6">
        <f ca="1" t="shared" si="12"/>
      </c>
      <c r="G90" s="6">
        <f ca="1" t="shared" si="12"/>
      </c>
      <c r="H90" s="6">
        <f ca="1" t="shared" si="12"/>
      </c>
      <c r="I90" s="6">
        <f ca="1" t="shared" si="12"/>
      </c>
      <c r="J90" s="6">
        <f ca="1" t="shared" si="12"/>
      </c>
      <c r="K90" s="6">
        <f ca="1" t="shared" si="12"/>
      </c>
      <c r="L90" s="6">
        <f ca="1" t="shared" si="12"/>
      </c>
      <c r="M90" s="6">
        <f ca="1" t="shared" si="12"/>
      </c>
      <c r="N90" s="6">
        <f ca="1" t="shared" si="12"/>
      </c>
      <c r="O90" s="6">
        <f t="shared" si="10"/>
        <v>0</v>
      </c>
      <c r="P90" s="6">
        <f>-SIGN(TrayWtInput!$C$2)*(ROW()-(trays+3)/2-4*bout/traydist)*traydist</f>
        <v>-28.25</v>
      </c>
    </row>
    <row r="91" spans="4:16" ht="12.75">
      <c r="D91" s="6">
        <f t="shared" si="9"/>
        <v>72.5</v>
      </c>
      <c r="E91" s="7">
        <f ca="1">IF(ISNUMBER(OFFSET(TrayWtInput!$B$1,ROW()-1,2)),OFFSET(TrayWtInput!$B$1,ROW()-1,2),"")</f>
      </c>
      <c r="F91" s="6">
        <f ca="1" t="shared" si="12"/>
      </c>
      <c r="G91" s="6">
        <f ca="1" t="shared" si="12"/>
      </c>
      <c r="H91" s="6">
        <f ca="1" t="shared" si="12"/>
      </c>
      <c r="I91" s="6">
        <f ca="1" t="shared" si="12"/>
      </c>
      <c r="J91" s="6">
        <f ca="1" t="shared" si="12"/>
      </c>
      <c r="K91" s="6">
        <f ca="1" t="shared" si="12"/>
      </c>
      <c r="L91" s="6">
        <f ca="1" t="shared" si="12"/>
      </c>
      <c r="M91" s="6">
        <f ca="1" t="shared" si="12"/>
      </c>
      <c r="N91" s="6">
        <f ca="1" t="shared" si="12"/>
      </c>
      <c r="O91" s="6">
        <f t="shared" si="10"/>
        <v>0</v>
      </c>
      <c r="P91" s="6">
        <f>-SIGN(TrayWtInput!$C$2)*(ROW()-(trays+3)/2-4*bout/traydist)*traydist</f>
        <v>-28.75</v>
      </c>
    </row>
    <row r="92" spans="4:16" ht="12.75">
      <c r="D92" s="6">
        <f t="shared" si="9"/>
        <v>73</v>
      </c>
      <c r="E92" s="7">
        <f ca="1">IF(ISNUMBER(OFFSET(TrayWtInput!$B$1,ROW()-1,2)),OFFSET(TrayWtInput!$B$1,ROW()-1,2),"")</f>
      </c>
      <c r="F92" s="6">
        <f aca="true" ca="1" t="shared" si="13" ref="F92:N101">IF(ROW()-1&gt;bout*F$1/traydist,OFFSET($E92,-bout*F$1/traydist,0),0)</f>
      </c>
      <c r="G92" s="6">
        <f ca="1" t="shared" si="13"/>
      </c>
      <c r="H92" s="6">
        <f ca="1" t="shared" si="13"/>
      </c>
      <c r="I92" s="6">
        <f ca="1" t="shared" si="13"/>
      </c>
      <c r="J92" s="6">
        <f ca="1" t="shared" si="13"/>
      </c>
      <c r="K92" s="6">
        <f ca="1" t="shared" si="13"/>
      </c>
      <c r="L92" s="6">
        <f ca="1" t="shared" si="13"/>
      </c>
      <c r="M92" s="6">
        <f ca="1" t="shared" si="13"/>
      </c>
      <c r="N92" s="6">
        <f ca="1" t="shared" si="13"/>
      </c>
      <c r="O92" s="6">
        <f t="shared" si="10"/>
        <v>0</v>
      </c>
      <c r="P92" s="6">
        <f>-SIGN(TrayWtInput!$C$2)*(ROW()-(trays+3)/2-4*bout/traydist)*traydist</f>
        <v>-29.25</v>
      </c>
    </row>
    <row r="93" spans="4:16" ht="12.75">
      <c r="D93" s="6">
        <f t="shared" si="9"/>
        <v>73.5</v>
      </c>
      <c r="E93" s="7">
        <f ca="1">IF(ISNUMBER(OFFSET(TrayWtInput!$B$1,ROW()-1,2)),OFFSET(TrayWtInput!$B$1,ROW()-1,2),"")</f>
      </c>
      <c r="F93" s="6">
        <f ca="1" t="shared" si="13"/>
      </c>
      <c r="G93" s="6">
        <f ca="1" t="shared" si="13"/>
      </c>
      <c r="H93" s="6">
        <f ca="1" t="shared" si="13"/>
      </c>
      <c r="I93" s="6">
        <f ca="1" t="shared" si="13"/>
      </c>
      <c r="J93" s="6">
        <f ca="1" t="shared" si="13"/>
      </c>
      <c r="K93" s="6">
        <f ca="1" t="shared" si="13"/>
      </c>
      <c r="L93" s="6">
        <f ca="1" t="shared" si="13"/>
      </c>
      <c r="M93" s="6">
        <f ca="1" t="shared" si="13"/>
      </c>
      <c r="N93" s="6">
        <f ca="1" t="shared" si="13"/>
      </c>
      <c r="O93" s="6">
        <f t="shared" si="10"/>
        <v>0</v>
      </c>
      <c r="P93" s="6">
        <f>-SIGN(TrayWtInput!$C$2)*(ROW()-(trays+3)/2-4*bout/traydist)*traydist</f>
        <v>-29.75</v>
      </c>
    </row>
    <row r="94" spans="4:16" ht="12.75">
      <c r="D94" s="6">
        <f t="shared" si="9"/>
        <v>74</v>
      </c>
      <c r="E94" s="7">
        <f ca="1">IF(ISNUMBER(OFFSET(TrayWtInput!$B$1,ROW()-1,2)),OFFSET(TrayWtInput!$B$1,ROW()-1,2),"")</f>
      </c>
      <c r="F94" s="6">
        <f ca="1" t="shared" si="13"/>
      </c>
      <c r="G94" s="6">
        <f ca="1" t="shared" si="13"/>
      </c>
      <c r="H94" s="6">
        <f ca="1" t="shared" si="13"/>
      </c>
      <c r="I94" s="6">
        <f ca="1" t="shared" si="13"/>
      </c>
      <c r="J94" s="6">
        <f ca="1" t="shared" si="13"/>
      </c>
      <c r="K94" s="6">
        <f ca="1" t="shared" si="13"/>
      </c>
      <c r="L94" s="6">
        <f ca="1" t="shared" si="13"/>
      </c>
      <c r="M94" s="6">
        <f ca="1" t="shared" si="13"/>
      </c>
      <c r="N94" s="6">
        <f ca="1" t="shared" si="13"/>
      </c>
      <c r="O94" s="6">
        <f t="shared" si="10"/>
        <v>0</v>
      </c>
      <c r="P94" s="6">
        <f>-SIGN(TrayWtInput!$C$2)*(ROW()-(trays+3)/2-4*bout/traydist)*traydist</f>
        <v>-30.25</v>
      </c>
    </row>
    <row r="95" spans="4:16" ht="12.75">
      <c r="D95" s="6">
        <f t="shared" si="9"/>
        <v>74.5</v>
      </c>
      <c r="E95" s="7">
        <f ca="1">IF(ISNUMBER(OFFSET(TrayWtInput!$B$1,ROW()-1,2)),OFFSET(TrayWtInput!$B$1,ROW()-1,2),"")</f>
      </c>
      <c r="F95" s="6">
        <f ca="1" t="shared" si="13"/>
      </c>
      <c r="G95" s="6">
        <f ca="1" t="shared" si="13"/>
      </c>
      <c r="H95" s="6">
        <f ca="1" t="shared" si="13"/>
      </c>
      <c r="I95" s="6">
        <f ca="1" t="shared" si="13"/>
      </c>
      <c r="J95" s="6">
        <f ca="1" t="shared" si="13"/>
      </c>
      <c r="K95" s="6">
        <f ca="1" t="shared" si="13"/>
      </c>
      <c r="L95" s="6">
        <f ca="1" t="shared" si="13"/>
      </c>
      <c r="M95" s="6">
        <f ca="1" t="shared" si="13"/>
      </c>
      <c r="N95" s="6">
        <f ca="1" t="shared" si="13"/>
      </c>
      <c r="O95" s="6">
        <f t="shared" si="10"/>
        <v>0</v>
      </c>
      <c r="P95" s="6">
        <f>-SIGN(TrayWtInput!$C$2)*(ROW()-(trays+3)/2-4*bout/traydist)*traydist</f>
        <v>-30.75</v>
      </c>
    </row>
    <row r="96" spans="4:16" ht="12.75">
      <c r="D96" s="6">
        <f t="shared" si="9"/>
        <v>75</v>
      </c>
      <c r="E96" s="7">
        <f ca="1">IF(ISNUMBER(OFFSET(TrayWtInput!$B$1,ROW()-1,2)),OFFSET(TrayWtInput!$B$1,ROW()-1,2),"")</f>
      </c>
      <c r="F96" s="6">
        <f ca="1" t="shared" si="13"/>
      </c>
      <c r="G96" s="6">
        <f ca="1" t="shared" si="13"/>
      </c>
      <c r="H96" s="6">
        <f ca="1" t="shared" si="13"/>
      </c>
      <c r="I96" s="6">
        <f ca="1" t="shared" si="13"/>
      </c>
      <c r="J96" s="6">
        <f ca="1" t="shared" si="13"/>
      </c>
      <c r="K96" s="6">
        <f ca="1" t="shared" si="13"/>
      </c>
      <c r="L96" s="6">
        <f ca="1" t="shared" si="13"/>
      </c>
      <c r="M96" s="6">
        <f ca="1" t="shared" si="13"/>
      </c>
      <c r="N96" s="6">
        <f ca="1" t="shared" si="13"/>
      </c>
      <c r="O96" s="6">
        <f t="shared" si="10"/>
        <v>0</v>
      </c>
      <c r="P96" s="6">
        <f>-SIGN(TrayWtInput!$C$2)*(ROW()-(trays+3)/2-4*bout/traydist)*traydist</f>
        <v>-31.25</v>
      </c>
    </row>
    <row r="97" spans="4:16" ht="12.75">
      <c r="D97" s="6">
        <f t="shared" si="9"/>
        <v>75.5</v>
      </c>
      <c r="E97" s="7">
        <f ca="1">IF(ISNUMBER(OFFSET(TrayWtInput!$B$1,ROW()-1,2)),OFFSET(TrayWtInput!$B$1,ROW()-1,2),"")</f>
      </c>
      <c r="F97" s="6">
        <f ca="1" t="shared" si="13"/>
      </c>
      <c r="G97" s="6">
        <f ca="1" t="shared" si="13"/>
      </c>
      <c r="H97" s="6">
        <f ca="1" t="shared" si="13"/>
      </c>
      <c r="I97" s="6">
        <f ca="1" t="shared" si="13"/>
      </c>
      <c r="J97" s="6">
        <f ca="1" t="shared" si="13"/>
      </c>
      <c r="K97" s="6">
        <f ca="1" t="shared" si="13"/>
      </c>
      <c r="L97" s="6">
        <f ca="1" t="shared" si="13"/>
      </c>
      <c r="M97" s="6">
        <f ca="1" t="shared" si="13"/>
      </c>
      <c r="N97" s="6">
        <f ca="1" t="shared" si="13"/>
      </c>
      <c r="O97" s="6">
        <f t="shared" si="10"/>
        <v>0</v>
      </c>
      <c r="P97" s="6">
        <f>-SIGN(TrayWtInput!$C$2)*(ROW()-(trays+3)/2-4*bout/traydist)*traydist</f>
        <v>-31.75</v>
      </c>
    </row>
    <row r="98" spans="4:16" ht="12.75">
      <c r="D98" s="6">
        <f t="shared" si="9"/>
        <v>76</v>
      </c>
      <c r="E98" s="7">
        <f ca="1">IF(ISNUMBER(OFFSET(TrayWtInput!$B$1,ROW()-1,2)),OFFSET(TrayWtInput!$B$1,ROW()-1,2),"")</f>
      </c>
      <c r="F98" s="6">
        <f ca="1" t="shared" si="13"/>
      </c>
      <c r="G98" s="6">
        <f ca="1" t="shared" si="13"/>
      </c>
      <c r="H98" s="6">
        <f ca="1" t="shared" si="13"/>
      </c>
      <c r="I98" s="6">
        <f ca="1" t="shared" si="13"/>
      </c>
      <c r="J98" s="6">
        <f ca="1" t="shared" si="13"/>
      </c>
      <c r="K98" s="6">
        <f ca="1" t="shared" si="13"/>
      </c>
      <c r="L98" s="6">
        <f ca="1" t="shared" si="13"/>
      </c>
      <c r="M98" s="6">
        <f ca="1" t="shared" si="13"/>
      </c>
      <c r="N98" s="6">
        <f ca="1" t="shared" si="13"/>
      </c>
      <c r="O98" s="6">
        <f t="shared" si="10"/>
        <v>0</v>
      </c>
      <c r="P98" s="6">
        <f>-SIGN(TrayWtInput!$C$2)*(ROW()-(trays+3)/2-4*bout/traydist)*traydist</f>
        <v>-32.25</v>
      </c>
    </row>
    <row r="99" spans="4:16" ht="12.75">
      <c r="D99" s="6">
        <f t="shared" si="9"/>
        <v>76.5</v>
      </c>
      <c r="E99" s="7">
        <f ca="1">IF(ISNUMBER(OFFSET(TrayWtInput!$B$1,ROW()-1,2)),OFFSET(TrayWtInput!$B$1,ROW()-1,2),"")</f>
      </c>
      <c r="F99" s="6">
        <f ca="1" t="shared" si="13"/>
      </c>
      <c r="G99" s="6">
        <f ca="1" t="shared" si="13"/>
      </c>
      <c r="H99" s="6">
        <f ca="1" t="shared" si="13"/>
      </c>
      <c r="I99" s="6">
        <f ca="1" t="shared" si="13"/>
      </c>
      <c r="J99" s="6">
        <f ca="1" t="shared" si="13"/>
      </c>
      <c r="K99" s="6">
        <f ca="1" t="shared" si="13"/>
      </c>
      <c r="L99" s="6">
        <f ca="1" t="shared" si="13"/>
      </c>
      <c r="M99" s="6">
        <f ca="1" t="shared" si="13"/>
      </c>
      <c r="N99" s="6">
        <f ca="1" t="shared" si="13"/>
      </c>
      <c r="O99" s="6">
        <f t="shared" si="10"/>
        <v>0</v>
      </c>
      <c r="P99" s="6">
        <f>-SIGN(TrayWtInput!$C$2)*(ROW()-(trays+3)/2-4*bout/traydist)*traydist</f>
        <v>-32.75</v>
      </c>
    </row>
    <row r="100" spans="4:16" ht="12.75">
      <c r="D100" s="6">
        <f t="shared" si="9"/>
        <v>77</v>
      </c>
      <c r="E100" s="7">
        <f ca="1">IF(ISNUMBER(OFFSET(TrayWtInput!$B$1,ROW()-1,2)),OFFSET(TrayWtInput!$B$1,ROW()-1,2),"")</f>
      </c>
      <c r="F100" s="6">
        <f ca="1" t="shared" si="13"/>
      </c>
      <c r="G100" s="6">
        <f ca="1" t="shared" si="13"/>
      </c>
      <c r="H100" s="6">
        <f ca="1" t="shared" si="13"/>
      </c>
      <c r="I100" s="6">
        <f ca="1" t="shared" si="13"/>
      </c>
      <c r="J100" s="6">
        <f ca="1" t="shared" si="13"/>
      </c>
      <c r="K100" s="6">
        <f ca="1" t="shared" si="13"/>
      </c>
      <c r="L100" s="6">
        <f ca="1" t="shared" si="13"/>
      </c>
      <c r="M100" s="6">
        <f ca="1" t="shared" si="13"/>
      </c>
      <c r="N100" s="6">
        <f ca="1" t="shared" si="13"/>
      </c>
      <c r="O100" s="6">
        <f t="shared" si="10"/>
        <v>0</v>
      </c>
      <c r="P100" s="6">
        <f>-SIGN(TrayWtInput!$C$2)*(ROW()-(trays+3)/2-4*bout/traydist)*traydist</f>
        <v>-33.25</v>
      </c>
    </row>
    <row r="101" spans="4:16" ht="12.75">
      <c r="D101" s="6">
        <f t="shared" si="9"/>
        <v>77.5</v>
      </c>
      <c r="E101" s="7">
        <f ca="1">IF(ISNUMBER(OFFSET(TrayWtInput!$B$1,ROW()-1,2)),OFFSET(TrayWtInput!$B$1,ROW()-1,2),"")</f>
      </c>
      <c r="F101" s="6">
        <f ca="1" t="shared" si="13"/>
      </c>
      <c r="G101" s="6">
        <f ca="1" t="shared" si="13"/>
      </c>
      <c r="H101" s="6">
        <f ca="1" t="shared" si="13"/>
      </c>
      <c r="I101" s="6">
        <f ca="1" t="shared" si="13"/>
      </c>
      <c r="J101" s="6">
        <f ca="1" t="shared" si="13"/>
      </c>
      <c r="K101" s="6">
        <f ca="1" t="shared" si="13"/>
      </c>
      <c r="L101" s="6">
        <f ca="1" t="shared" si="13"/>
      </c>
      <c r="M101" s="6">
        <f ca="1" t="shared" si="13"/>
      </c>
      <c r="N101" s="6">
        <f ca="1" t="shared" si="13"/>
      </c>
      <c r="O101" s="6">
        <f t="shared" si="10"/>
        <v>0</v>
      </c>
      <c r="P101" s="6">
        <f>-SIGN(TrayWtInput!$C$2)*(ROW()-(trays+3)/2-4*bout/traydist)*traydist</f>
        <v>-33.75</v>
      </c>
    </row>
    <row r="102" spans="4:16" ht="12.75">
      <c r="D102" s="6">
        <f t="shared" si="9"/>
        <v>78</v>
      </c>
      <c r="E102" s="7">
        <f ca="1">IF(ISNUMBER(OFFSET(TrayWtInput!$B$1,ROW()-1,2)),OFFSET(TrayWtInput!$B$1,ROW()-1,2),"")</f>
      </c>
      <c r="F102" s="6">
        <f aca="true" ca="1" t="shared" si="14" ref="F102:N111">IF(ROW()-1&gt;bout*F$1/traydist,OFFSET($E102,-bout*F$1/traydist,0),0)</f>
      </c>
      <c r="G102" s="6">
        <f ca="1" t="shared" si="14"/>
      </c>
      <c r="H102" s="6">
        <f ca="1" t="shared" si="14"/>
      </c>
      <c r="I102" s="6">
        <f ca="1" t="shared" si="14"/>
      </c>
      <c r="J102" s="6">
        <f ca="1" t="shared" si="14"/>
      </c>
      <c r="K102" s="6">
        <f ca="1" t="shared" si="14"/>
      </c>
      <c r="L102" s="6">
        <f ca="1" t="shared" si="14"/>
      </c>
      <c r="M102" s="6">
        <f ca="1" t="shared" si="14"/>
      </c>
      <c r="N102" s="6">
        <f ca="1" t="shared" si="14"/>
      </c>
      <c r="O102" s="6">
        <f t="shared" si="10"/>
        <v>0</v>
      </c>
      <c r="P102" s="6">
        <f>-SIGN(TrayWtInput!$C$2)*(ROW()-(trays+3)/2-4*bout/traydist)*traydist</f>
        <v>-34.25</v>
      </c>
    </row>
    <row r="103" spans="4:16" ht="12.75">
      <c r="D103" s="6">
        <f t="shared" si="9"/>
        <v>78.5</v>
      </c>
      <c r="E103" s="7">
        <f ca="1">IF(ISNUMBER(OFFSET(TrayWtInput!$B$1,ROW()-1,2)),OFFSET(TrayWtInput!$B$1,ROW()-1,2),"")</f>
      </c>
      <c r="F103" s="6">
        <f ca="1" t="shared" si="14"/>
      </c>
      <c r="G103" s="6">
        <f ca="1" t="shared" si="14"/>
      </c>
      <c r="H103" s="6">
        <f ca="1" t="shared" si="14"/>
      </c>
      <c r="I103" s="6">
        <f ca="1" t="shared" si="14"/>
      </c>
      <c r="J103" s="6">
        <f ca="1" t="shared" si="14"/>
      </c>
      <c r="K103" s="6">
        <f ca="1" t="shared" si="14"/>
      </c>
      <c r="L103" s="6">
        <f ca="1" t="shared" si="14"/>
      </c>
      <c r="M103" s="6">
        <f ca="1" t="shared" si="14"/>
      </c>
      <c r="N103" s="6">
        <f ca="1" t="shared" si="14"/>
      </c>
      <c r="O103" s="6">
        <f t="shared" si="10"/>
        <v>0</v>
      </c>
      <c r="P103" s="6">
        <f>-SIGN(TrayWtInput!$C$2)*(ROW()-(trays+3)/2-4*bout/traydist)*traydist</f>
        <v>-34.75</v>
      </c>
    </row>
    <row r="104" spans="4:16" ht="12.75">
      <c r="D104" s="6">
        <f t="shared" si="9"/>
        <v>79</v>
      </c>
      <c r="E104" s="7">
        <f ca="1">IF(ISNUMBER(OFFSET(TrayWtInput!$B$1,ROW()-1,2)),OFFSET(TrayWtInput!$B$1,ROW()-1,2),"")</f>
      </c>
      <c r="F104" s="6">
        <f ca="1" t="shared" si="14"/>
      </c>
      <c r="G104" s="6">
        <f ca="1" t="shared" si="14"/>
      </c>
      <c r="H104" s="6">
        <f ca="1" t="shared" si="14"/>
      </c>
      <c r="I104" s="6">
        <f ca="1" t="shared" si="14"/>
      </c>
      <c r="J104" s="6">
        <f ca="1" t="shared" si="14"/>
      </c>
      <c r="K104" s="6">
        <f ca="1" t="shared" si="14"/>
      </c>
      <c r="L104" s="6">
        <f ca="1" t="shared" si="14"/>
      </c>
      <c r="M104" s="6">
        <f ca="1" t="shared" si="14"/>
      </c>
      <c r="N104" s="6">
        <f ca="1" t="shared" si="14"/>
      </c>
      <c r="O104" s="6">
        <f t="shared" si="10"/>
        <v>0</v>
      </c>
      <c r="P104" s="6">
        <f>-SIGN(TrayWtInput!$C$2)*(ROW()-(trays+3)/2-4*bout/traydist)*traydist</f>
        <v>-35.25</v>
      </c>
    </row>
    <row r="105" spans="4:16" ht="12.75">
      <c r="D105" s="6">
        <f t="shared" si="9"/>
        <v>79.5</v>
      </c>
      <c r="E105" s="7">
        <f ca="1">IF(ISNUMBER(OFFSET(TrayWtInput!$B$1,ROW()-1,2)),OFFSET(TrayWtInput!$B$1,ROW()-1,2),"")</f>
      </c>
      <c r="F105" s="6">
        <f ca="1" t="shared" si="14"/>
      </c>
      <c r="G105" s="6">
        <f ca="1" t="shared" si="14"/>
      </c>
      <c r="H105" s="6">
        <f ca="1" t="shared" si="14"/>
      </c>
      <c r="I105" s="6">
        <f ca="1" t="shared" si="14"/>
      </c>
      <c r="J105" s="6">
        <f ca="1" t="shared" si="14"/>
      </c>
      <c r="K105" s="6">
        <f ca="1" t="shared" si="14"/>
      </c>
      <c r="L105" s="6">
        <f ca="1" t="shared" si="14"/>
      </c>
      <c r="M105" s="6">
        <f ca="1" t="shared" si="14"/>
      </c>
      <c r="N105" s="6">
        <f ca="1" t="shared" si="14"/>
      </c>
      <c r="O105" s="6">
        <f t="shared" si="10"/>
        <v>0</v>
      </c>
      <c r="P105" s="6">
        <f>-SIGN(TrayWtInput!$C$2)*(ROW()-(trays+3)/2-4*bout/traydist)*traydist</f>
        <v>-35.75</v>
      </c>
    </row>
    <row r="106" spans="4:16" ht="12.75">
      <c r="D106" s="6">
        <f t="shared" si="9"/>
        <v>80</v>
      </c>
      <c r="E106" s="7">
        <f ca="1">IF(ISNUMBER(OFFSET(TrayWtInput!$B$1,ROW()-1,2)),OFFSET(TrayWtInput!$B$1,ROW()-1,2),"")</f>
      </c>
      <c r="F106" s="6">
        <f ca="1" t="shared" si="14"/>
      </c>
      <c r="G106" s="6">
        <f ca="1" t="shared" si="14"/>
      </c>
      <c r="H106" s="6">
        <f ca="1" t="shared" si="14"/>
      </c>
      <c r="I106" s="6">
        <f ca="1" t="shared" si="14"/>
      </c>
      <c r="J106" s="6">
        <f ca="1" t="shared" si="14"/>
      </c>
      <c r="K106" s="6">
        <f ca="1" t="shared" si="14"/>
      </c>
      <c r="L106" s="6">
        <f ca="1" t="shared" si="14"/>
      </c>
      <c r="M106" s="6">
        <f ca="1" t="shared" si="14"/>
      </c>
      <c r="N106" s="6">
        <f ca="1" t="shared" si="14"/>
      </c>
      <c r="O106" s="6">
        <f t="shared" si="10"/>
        <v>0</v>
      </c>
      <c r="P106" s="6">
        <f>-SIGN(TrayWtInput!$C$2)*(ROW()-(trays+3)/2-4*bout/traydist)*traydist</f>
        <v>-36.25</v>
      </c>
    </row>
    <row r="107" spans="4:16" ht="12.75">
      <c r="D107" s="6">
        <f t="shared" si="9"/>
        <v>80.5</v>
      </c>
      <c r="E107" s="7">
        <f ca="1">IF(ISNUMBER(OFFSET(TrayWtInput!$B$1,ROW()-1,2)),OFFSET(TrayWtInput!$B$1,ROW()-1,2),"")</f>
      </c>
      <c r="F107" s="6">
        <f ca="1" t="shared" si="14"/>
      </c>
      <c r="G107" s="6">
        <f ca="1" t="shared" si="14"/>
      </c>
      <c r="H107" s="6">
        <f ca="1" t="shared" si="14"/>
      </c>
      <c r="I107" s="6">
        <f ca="1" t="shared" si="14"/>
      </c>
      <c r="J107" s="6">
        <f ca="1" t="shared" si="14"/>
      </c>
      <c r="K107" s="6">
        <f ca="1" t="shared" si="14"/>
      </c>
      <c r="L107" s="6">
        <f ca="1" t="shared" si="14"/>
      </c>
      <c r="M107" s="6">
        <f ca="1" t="shared" si="14"/>
      </c>
      <c r="N107" s="6">
        <f ca="1" t="shared" si="14"/>
      </c>
      <c r="O107" s="6">
        <f t="shared" si="10"/>
        <v>0</v>
      </c>
      <c r="P107" s="6">
        <f>-SIGN(TrayWtInput!$C$2)*(ROW()-(trays+3)/2-4*bout/traydist)*traydist</f>
        <v>-36.75</v>
      </c>
    </row>
    <row r="108" spans="4:16" ht="12.75">
      <c r="D108" s="6">
        <f t="shared" si="9"/>
        <v>81</v>
      </c>
      <c r="E108" s="7">
        <f ca="1">IF(ISNUMBER(OFFSET(TrayWtInput!$B$1,ROW()-1,2)),OFFSET(TrayWtInput!$B$1,ROW()-1,2),"")</f>
      </c>
      <c r="F108" s="6">
        <f ca="1" t="shared" si="14"/>
      </c>
      <c r="G108" s="6">
        <f ca="1" t="shared" si="14"/>
      </c>
      <c r="H108" s="6">
        <f ca="1" t="shared" si="14"/>
      </c>
      <c r="I108" s="6">
        <f ca="1" t="shared" si="14"/>
      </c>
      <c r="J108" s="6">
        <f ca="1" t="shared" si="14"/>
      </c>
      <c r="K108" s="6">
        <f ca="1" t="shared" si="14"/>
      </c>
      <c r="L108" s="6">
        <f ca="1" t="shared" si="14"/>
      </c>
      <c r="M108" s="6">
        <f ca="1" t="shared" si="14"/>
      </c>
      <c r="N108" s="6">
        <f ca="1" t="shared" si="14"/>
      </c>
      <c r="O108" s="6">
        <f t="shared" si="10"/>
        <v>0</v>
      </c>
      <c r="P108" s="6">
        <f>-SIGN(TrayWtInput!$C$2)*(ROW()-(trays+3)/2-4*bout/traydist)*traydist</f>
        <v>-37.25</v>
      </c>
    </row>
    <row r="109" spans="4:16" ht="12.75">
      <c r="D109" s="6">
        <f t="shared" si="9"/>
        <v>81.5</v>
      </c>
      <c r="E109" s="7">
        <f ca="1">IF(ISNUMBER(OFFSET(TrayWtInput!$B$1,ROW()-1,2)),OFFSET(TrayWtInput!$B$1,ROW()-1,2),"")</f>
      </c>
      <c r="F109" s="6">
        <f ca="1" t="shared" si="14"/>
      </c>
      <c r="G109" s="6">
        <f ca="1" t="shared" si="14"/>
      </c>
      <c r="H109" s="6">
        <f ca="1" t="shared" si="14"/>
      </c>
      <c r="I109" s="6">
        <f ca="1" t="shared" si="14"/>
      </c>
      <c r="J109" s="6">
        <f ca="1" t="shared" si="14"/>
      </c>
      <c r="K109" s="6">
        <f ca="1" t="shared" si="14"/>
      </c>
      <c r="L109" s="6">
        <f ca="1" t="shared" si="14"/>
      </c>
      <c r="M109" s="6">
        <f ca="1" t="shared" si="14"/>
      </c>
      <c r="N109" s="6">
        <f ca="1" t="shared" si="14"/>
      </c>
      <c r="O109" s="6">
        <f t="shared" si="10"/>
        <v>0</v>
      </c>
      <c r="P109" s="6">
        <f>-SIGN(TrayWtInput!$C$2)*(ROW()-(trays+3)/2-4*bout/traydist)*traydist</f>
        <v>-37.75</v>
      </c>
    </row>
    <row r="110" spans="4:16" ht="12.75">
      <c r="D110" s="6">
        <f t="shared" si="9"/>
        <v>82</v>
      </c>
      <c r="E110" s="7">
        <f ca="1">IF(ISNUMBER(OFFSET(TrayWtInput!$B$1,ROW()-1,2)),OFFSET(TrayWtInput!$B$1,ROW()-1,2),"")</f>
      </c>
      <c r="F110" s="6">
        <f ca="1" t="shared" si="14"/>
      </c>
      <c r="G110" s="6">
        <f ca="1" t="shared" si="14"/>
      </c>
      <c r="H110" s="6">
        <f ca="1" t="shared" si="14"/>
      </c>
      <c r="I110" s="6">
        <f ca="1" t="shared" si="14"/>
      </c>
      <c r="J110" s="6">
        <f ca="1" t="shared" si="14"/>
      </c>
      <c r="K110" s="6">
        <f ca="1" t="shared" si="14"/>
      </c>
      <c r="L110" s="6">
        <f ca="1" t="shared" si="14"/>
      </c>
      <c r="M110" s="6">
        <f ca="1" t="shared" si="14"/>
      </c>
      <c r="N110" s="6">
        <f ca="1" t="shared" si="14"/>
      </c>
      <c r="O110" s="6">
        <f t="shared" si="10"/>
        <v>0</v>
      </c>
      <c r="P110" s="6">
        <f>-SIGN(TrayWtInput!$C$2)*(ROW()-(trays+3)/2-4*bout/traydist)*traydist</f>
        <v>-38.25</v>
      </c>
    </row>
    <row r="111" spans="4:16" ht="12.75">
      <c r="D111" s="6">
        <f t="shared" si="9"/>
        <v>82.5</v>
      </c>
      <c r="E111" s="7">
        <f ca="1">IF(ISNUMBER(OFFSET(TrayWtInput!$B$1,ROW()-1,2)),OFFSET(TrayWtInput!$B$1,ROW()-1,2),"")</f>
      </c>
      <c r="F111" s="6">
        <f ca="1" t="shared" si="14"/>
      </c>
      <c r="G111" s="6">
        <f ca="1" t="shared" si="14"/>
      </c>
      <c r="H111" s="6">
        <f ca="1" t="shared" si="14"/>
      </c>
      <c r="I111" s="6">
        <f ca="1" t="shared" si="14"/>
      </c>
      <c r="J111" s="6">
        <f ca="1" t="shared" si="14"/>
      </c>
      <c r="K111" s="6">
        <f ca="1" t="shared" si="14"/>
      </c>
      <c r="L111" s="6">
        <f ca="1" t="shared" si="14"/>
      </c>
      <c r="M111" s="6">
        <f ca="1" t="shared" si="14"/>
      </c>
      <c r="N111" s="6">
        <f ca="1" t="shared" si="14"/>
      </c>
      <c r="O111" s="6">
        <f t="shared" si="10"/>
        <v>0</v>
      </c>
      <c r="P111" s="6">
        <f>-SIGN(TrayWtInput!$C$2)*(ROW()-(trays+3)/2-4*bout/traydist)*traydist</f>
        <v>-38.75</v>
      </c>
    </row>
    <row r="112" spans="4:16" ht="12.75">
      <c r="D112" s="6">
        <f t="shared" si="9"/>
        <v>83</v>
      </c>
      <c r="E112" s="7">
        <f ca="1">IF(ISNUMBER(OFFSET(TrayWtInput!$B$1,ROW()-1,2)),OFFSET(TrayWtInput!$B$1,ROW()-1,2),"")</f>
      </c>
      <c r="F112" s="6">
        <f aca="true" ca="1" t="shared" si="15" ref="F112:N121">IF(ROW()-1&gt;bout*F$1/traydist,OFFSET($E112,-bout*F$1/traydist,0),0)</f>
      </c>
      <c r="G112" s="6">
        <f ca="1" t="shared" si="15"/>
      </c>
      <c r="H112" s="6">
        <f ca="1" t="shared" si="15"/>
      </c>
      <c r="I112" s="6">
        <f ca="1" t="shared" si="15"/>
      </c>
      <c r="J112" s="6">
        <f ca="1" t="shared" si="15"/>
      </c>
      <c r="K112" s="6">
        <f ca="1" t="shared" si="15"/>
      </c>
      <c r="L112" s="6">
        <f ca="1" t="shared" si="15"/>
      </c>
      <c r="M112" s="6">
        <f ca="1" t="shared" si="15"/>
      </c>
      <c r="N112" s="6">
        <f ca="1" t="shared" si="15"/>
      </c>
      <c r="O112" s="6">
        <f t="shared" si="10"/>
        <v>0</v>
      </c>
      <c r="P112" s="6">
        <f>-SIGN(TrayWtInput!$C$2)*(ROW()-(trays+3)/2-4*bout/traydist)*traydist</f>
        <v>-39.25</v>
      </c>
    </row>
    <row r="113" spans="4:16" ht="12.75">
      <c r="D113" s="6">
        <f t="shared" si="9"/>
        <v>83.5</v>
      </c>
      <c r="E113" s="7">
        <f ca="1">IF(ISNUMBER(OFFSET(TrayWtInput!$B$1,ROW()-1,2)),OFFSET(TrayWtInput!$B$1,ROW()-1,2),"")</f>
      </c>
      <c r="F113" s="6">
        <f ca="1" t="shared" si="15"/>
      </c>
      <c r="G113" s="6">
        <f ca="1" t="shared" si="15"/>
      </c>
      <c r="H113" s="6">
        <f ca="1" t="shared" si="15"/>
      </c>
      <c r="I113" s="6">
        <f ca="1" t="shared" si="15"/>
      </c>
      <c r="J113" s="6">
        <f ca="1" t="shared" si="15"/>
      </c>
      <c r="K113" s="6">
        <f ca="1" t="shared" si="15"/>
      </c>
      <c r="L113" s="6">
        <f ca="1" t="shared" si="15"/>
      </c>
      <c r="M113" s="6">
        <f ca="1" t="shared" si="15"/>
      </c>
      <c r="N113" s="6">
        <f ca="1" t="shared" si="15"/>
      </c>
      <c r="O113" s="6">
        <f t="shared" si="10"/>
        <v>0</v>
      </c>
      <c r="P113" s="6">
        <f>-SIGN(TrayWtInput!$C$2)*(ROW()-(trays+3)/2-4*bout/traydist)*traydist</f>
        <v>-39.75</v>
      </c>
    </row>
    <row r="114" spans="4:16" ht="12.75">
      <c r="D114" s="6">
        <f t="shared" si="9"/>
        <v>84</v>
      </c>
      <c r="E114" s="7">
        <f ca="1">IF(ISNUMBER(OFFSET(TrayWtInput!$B$1,ROW()-1,2)),OFFSET(TrayWtInput!$B$1,ROW()-1,2),"")</f>
      </c>
      <c r="F114" s="6">
        <f ca="1" t="shared" si="15"/>
      </c>
      <c r="G114" s="6">
        <f ca="1" t="shared" si="15"/>
      </c>
      <c r="H114" s="6">
        <f ca="1" t="shared" si="15"/>
      </c>
      <c r="I114" s="6">
        <f ca="1" t="shared" si="15"/>
      </c>
      <c r="J114" s="6">
        <f ca="1" t="shared" si="15"/>
      </c>
      <c r="K114" s="6">
        <f ca="1" t="shared" si="15"/>
      </c>
      <c r="L114" s="6">
        <f ca="1" t="shared" si="15"/>
      </c>
      <c r="M114" s="6">
        <f ca="1" t="shared" si="15"/>
      </c>
      <c r="N114" s="6">
        <f ca="1" t="shared" si="15"/>
      </c>
      <c r="O114" s="6">
        <f t="shared" si="10"/>
        <v>0</v>
      </c>
      <c r="P114" s="6">
        <f>-SIGN(TrayWtInput!$C$2)*(ROW()-(trays+3)/2-4*bout/traydist)*traydist</f>
        <v>-40.25</v>
      </c>
    </row>
    <row r="115" spans="4:16" ht="12.75">
      <c r="D115" s="6">
        <f t="shared" si="9"/>
        <v>84.5</v>
      </c>
      <c r="E115" s="7">
        <f ca="1">IF(ISNUMBER(OFFSET(TrayWtInput!$B$1,ROW()-1,2)),OFFSET(TrayWtInput!$B$1,ROW()-1,2),"")</f>
      </c>
      <c r="F115" s="6">
        <f ca="1" t="shared" si="15"/>
      </c>
      <c r="G115" s="6">
        <f ca="1" t="shared" si="15"/>
      </c>
      <c r="H115" s="6">
        <f ca="1" t="shared" si="15"/>
      </c>
      <c r="I115" s="6">
        <f ca="1" t="shared" si="15"/>
      </c>
      <c r="J115" s="6">
        <f ca="1" t="shared" si="15"/>
      </c>
      <c r="K115" s="6">
        <f ca="1" t="shared" si="15"/>
      </c>
      <c r="L115" s="6">
        <f ca="1" t="shared" si="15"/>
      </c>
      <c r="M115" s="6">
        <f ca="1" t="shared" si="15"/>
      </c>
      <c r="N115" s="6">
        <f ca="1" t="shared" si="15"/>
      </c>
      <c r="O115" s="6">
        <f t="shared" si="10"/>
        <v>0</v>
      </c>
      <c r="P115" s="6">
        <f>-SIGN(TrayWtInput!$C$2)*(ROW()-(trays+3)/2-4*bout/traydist)*traydist</f>
        <v>-40.75</v>
      </c>
    </row>
    <row r="116" spans="4:16" ht="12.75">
      <c r="D116" s="6">
        <f t="shared" si="9"/>
        <v>85</v>
      </c>
      <c r="E116" s="7">
        <f ca="1">IF(ISNUMBER(OFFSET(TrayWtInput!$B$1,ROW()-1,2)),OFFSET(TrayWtInput!$B$1,ROW()-1,2),"")</f>
      </c>
      <c r="F116" s="6">
        <f ca="1" t="shared" si="15"/>
      </c>
      <c r="G116" s="6">
        <f ca="1" t="shared" si="15"/>
      </c>
      <c r="H116" s="6">
        <f ca="1" t="shared" si="15"/>
      </c>
      <c r="I116" s="6">
        <f ca="1" t="shared" si="15"/>
      </c>
      <c r="J116" s="6">
        <f ca="1" t="shared" si="15"/>
      </c>
      <c r="K116" s="6">
        <f ca="1" t="shared" si="15"/>
      </c>
      <c r="L116" s="6">
        <f ca="1" t="shared" si="15"/>
      </c>
      <c r="M116" s="6">
        <f ca="1" t="shared" si="15"/>
      </c>
      <c r="N116" s="6">
        <f ca="1" t="shared" si="15"/>
      </c>
      <c r="O116" s="6">
        <f t="shared" si="10"/>
        <v>0</v>
      </c>
      <c r="P116" s="6">
        <f>-SIGN(TrayWtInput!$C$2)*(ROW()-(trays+3)/2-4*bout/traydist)*traydist</f>
        <v>-41.25</v>
      </c>
    </row>
    <row r="117" spans="4:16" ht="12.75">
      <c r="D117" s="6">
        <f t="shared" si="9"/>
        <v>85.5</v>
      </c>
      <c r="E117" s="7">
        <f ca="1">IF(ISNUMBER(OFFSET(TrayWtInput!$B$1,ROW()-1,2)),OFFSET(TrayWtInput!$B$1,ROW()-1,2),"")</f>
      </c>
      <c r="F117" s="6">
        <f ca="1" t="shared" si="15"/>
      </c>
      <c r="G117" s="6">
        <f ca="1" t="shared" si="15"/>
      </c>
      <c r="H117" s="6">
        <f ca="1" t="shared" si="15"/>
      </c>
      <c r="I117" s="6">
        <f ca="1" t="shared" si="15"/>
      </c>
      <c r="J117" s="6">
        <f ca="1" t="shared" si="15"/>
      </c>
      <c r="K117" s="6">
        <f ca="1" t="shared" si="15"/>
      </c>
      <c r="L117" s="6">
        <f ca="1" t="shared" si="15"/>
      </c>
      <c r="M117" s="6">
        <f ca="1" t="shared" si="15"/>
      </c>
      <c r="N117" s="6">
        <f ca="1" t="shared" si="15"/>
      </c>
      <c r="O117" s="6">
        <f t="shared" si="10"/>
        <v>0</v>
      </c>
      <c r="P117" s="6">
        <f>-SIGN(TrayWtInput!$C$2)*(ROW()-(trays+3)/2-4*bout/traydist)*traydist</f>
        <v>-41.75</v>
      </c>
    </row>
    <row r="118" spans="4:16" ht="12.75">
      <c r="D118" s="6">
        <f t="shared" si="9"/>
        <v>86</v>
      </c>
      <c r="E118" s="7">
        <f ca="1">IF(ISNUMBER(OFFSET(TrayWtInput!$B$1,ROW()-1,2)),OFFSET(TrayWtInput!$B$1,ROW()-1,2),"")</f>
      </c>
      <c r="F118" s="6">
        <f ca="1" t="shared" si="15"/>
      </c>
      <c r="G118" s="6">
        <f ca="1" t="shared" si="15"/>
      </c>
      <c r="H118" s="6">
        <f ca="1" t="shared" si="15"/>
      </c>
      <c r="I118" s="6">
        <f ca="1" t="shared" si="15"/>
      </c>
      <c r="J118" s="6">
        <f ca="1" t="shared" si="15"/>
      </c>
      <c r="K118" s="6">
        <f ca="1" t="shared" si="15"/>
      </c>
      <c r="L118" s="6">
        <f ca="1" t="shared" si="15"/>
      </c>
      <c r="M118" s="6">
        <f ca="1" t="shared" si="15"/>
      </c>
      <c r="N118" s="6">
        <f ca="1" t="shared" si="15"/>
      </c>
      <c r="O118" s="6">
        <f t="shared" si="10"/>
        <v>0</v>
      </c>
      <c r="P118" s="6">
        <f>-SIGN(TrayWtInput!$C$2)*(ROW()-(trays+3)/2-4*bout/traydist)*traydist</f>
        <v>-42.25</v>
      </c>
    </row>
    <row r="119" spans="4:16" ht="12.75">
      <c r="D119" s="6">
        <f t="shared" si="9"/>
        <v>86.5</v>
      </c>
      <c r="E119" s="7">
        <f ca="1">IF(ISNUMBER(OFFSET(TrayWtInput!$B$1,ROW()-1,2)),OFFSET(TrayWtInput!$B$1,ROW()-1,2),"")</f>
      </c>
      <c r="F119" s="6">
        <f ca="1" t="shared" si="15"/>
      </c>
      <c r="G119" s="6">
        <f ca="1" t="shared" si="15"/>
      </c>
      <c r="H119" s="6">
        <f ca="1" t="shared" si="15"/>
      </c>
      <c r="I119" s="6">
        <f ca="1" t="shared" si="15"/>
      </c>
      <c r="J119" s="6">
        <f ca="1" t="shared" si="15"/>
      </c>
      <c r="K119" s="6">
        <f ca="1" t="shared" si="15"/>
      </c>
      <c r="L119" s="6">
        <f ca="1" t="shared" si="15"/>
      </c>
      <c r="M119" s="6">
        <f ca="1" t="shared" si="15"/>
      </c>
      <c r="N119" s="6">
        <f ca="1" t="shared" si="15"/>
      </c>
      <c r="O119" s="6">
        <f t="shared" si="10"/>
        <v>0</v>
      </c>
      <c r="P119" s="6">
        <f>-SIGN(TrayWtInput!$C$2)*(ROW()-(trays+3)/2-4*bout/traydist)*traydist</f>
        <v>-42.75</v>
      </c>
    </row>
    <row r="120" spans="4:16" ht="12.75">
      <c r="D120" s="6">
        <f t="shared" si="9"/>
        <v>87</v>
      </c>
      <c r="E120" s="7">
        <f ca="1">IF(ISNUMBER(OFFSET(TrayWtInput!$B$1,ROW()-1,2)),OFFSET(TrayWtInput!$B$1,ROW()-1,2),"")</f>
      </c>
      <c r="F120" s="6">
        <f ca="1" t="shared" si="15"/>
      </c>
      <c r="G120" s="6">
        <f ca="1" t="shared" si="15"/>
      </c>
      <c r="H120" s="6">
        <f ca="1" t="shared" si="15"/>
      </c>
      <c r="I120" s="6">
        <f ca="1" t="shared" si="15"/>
      </c>
      <c r="J120" s="6">
        <f ca="1" t="shared" si="15"/>
      </c>
      <c r="K120" s="6">
        <f ca="1" t="shared" si="15"/>
      </c>
      <c r="L120" s="6">
        <f ca="1" t="shared" si="15"/>
      </c>
      <c r="M120" s="6">
        <f ca="1" t="shared" si="15"/>
      </c>
      <c r="N120" s="6">
        <f ca="1" t="shared" si="15"/>
      </c>
      <c r="O120" s="6">
        <f t="shared" si="10"/>
        <v>0</v>
      </c>
      <c r="P120" s="6">
        <f>-SIGN(TrayWtInput!$C$2)*(ROW()-(trays+3)/2-4*bout/traydist)*traydist</f>
        <v>-43.25</v>
      </c>
    </row>
    <row r="121" spans="4:16" ht="12.75">
      <c r="D121" s="6">
        <f t="shared" si="9"/>
        <v>87.5</v>
      </c>
      <c r="E121" s="7">
        <f ca="1">IF(ISNUMBER(OFFSET(TrayWtInput!$B$1,ROW()-1,2)),OFFSET(TrayWtInput!$B$1,ROW()-1,2),"")</f>
      </c>
      <c r="F121" s="6">
        <f ca="1" t="shared" si="15"/>
      </c>
      <c r="G121" s="6">
        <f ca="1" t="shared" si="15"/>
      </c>
      <c r="H121" s="6">
        <f ca="1" t="shared" si="15"/>
      </c>
      <c r="I121" s="6">
        <f ca="1" t="shared" si="15"/>
      </c>
      <c r="J121" s="6">
        <f ca="1" t="shared" si="15"/>
      </c>
      <c r="K121" s="6">
        <f ca="1" t="shared" si="15"/>
      </c>
      <c r="L121" s="6">
        <f ca="1" t="shared" si="15"/>
      </c>
      <c r="M121" s="6">
        <f ca="1" t="shared" si="15"/>
      </c>
      <c r="N121" s="6">
        <f ca="1" t="shared" si="15"/>
      </c>
      <c r="O121" s="6">
        <f t="shared" si="10"/>
        <v>0</v>
      </c>
      <c r="P121" s="6">
        <f>-SIGN(TrayWtInput!$C$2)*(ROW()-(trays+3)/2-4*bout/traydist)*traydist</f>
        <v>-43.75</v>
      </c>
    </row>
    <row r="122" spans="4:16" ht="12.75">
      <c r="D122" s="6">
        <f t="shared" si="9"/>
        <v>88</v>
      </c>
      <c r="E122" s="7">
        <f ca="1">IF(ISNUMBER(OFFSET(TrayWtInput!$B$1,ROW()-1,2)),OFFSET(TrayWtInput!$B$1,ROW()-1,2),"")</f>
      </c>
      <c r="F122" s="6">
        <f aca="true" ca="1" t="shared" si="16" ref="F122:N131">IF(ROW()-1&gt;bout*F$1/traydist,OFFSET($E122,-bout*F$1/traydist,0),0)</f>
      </c>
      <c r="G122" s="6">
        <f ca="1" t="shared" si="16"/>
      </c>
      <c r="H122" s="6">
        <f ca="1" t="shared" si="16"/>
      </c>
      <c r="I122" s="6">
        <f ca="1" t="shared" si="16"/>
      </c>
      <c r="J122" s="6">
        <f ca="1" t="shared" si="16"/>
      </c>
      <c r="K122" s="6">
        <f ca="1" t="shared" si="16"/>
      </c>
      <c r="L122" s="6">
        <f ca="1" t="shared" si="16"/>
      </c>
      <c r="M122" s="6">
        <f ca="1" t="shared" si="16"/>
      </c>
      <c r="N122" s="6">
        <f ca="1" t="shared" si="16"/>
      </c>
      <c r="O122" s="6">
        <f t="shared" si="10"/>
        <v>0</v>
      </c>
      <c r="P122" s="6">
        <f>-SIGN(TrayWtInput!$C$2)*(ROW()-(trays+3)/2-4*bout/traydist)*traydist</f>
        <v>-44.25</v>
      </c>
    </row>
    <row r="123" spans="4:16" ht="12.75">
      <c r="D123" s="6">
        <f t="shared" si="9"/>
        <v>88.5</v>
      </c>
      <c r="E123" s="7">
        <f ca="1">IF(ISNUMBER(OFFSET(TrayWtInput!$B$1,ROW()-1,2)),OFFSET(TrayWtInput!$B$1,ROW()-1,2),"")</f>
      </c>
      <c r="F123" s="6">
        <f ca="1" t="shared" si="16"/>
      </c>
      <c r="G123" s="6">
        <f ca="1" t="shared" si="16"/>
      </c>
      <c r="H123" s="6">
        <f ca="1" t="shared" si="16"/>
      </c>
      <c r="I123" s="6">
        <f ca="1" t="shared" si="16"/>
      </c>
      <c r="J123" s="6">
        <f ca="1" t="shared" si="16"/>
      </c>
      <c r="K123" s="6">
        <f ca="1" t="shared" si="16"/>
      </c>
      <c r="L123" s="6">
        <f ca="1" t="shared" si="16"/>
      </c>
      <c r="M123" s="6">
        <f ca="1" t="shared" si="16"/>
      </c>
      <c r="N123" s="6">
        <f ca="1" t="shared" si="16"/>
      </c>
      <c r="O123" s="6">
        <f t="shared" si="10"/>
        <v>0</v>
      </c>
      <c r="P123" s="6">
        <f>-SIGN(TrayWtInput!$C$2)*(ROW()-(trays+3)/2-4*bout/traydist)*traydist</f>
        <v>-44.75</v>
      </c>
    </row>
    <row r="124" spans="4:16" ht="12.75">
      <c r="D124" s="6">
        <f t="shared" si="9"/>
        <v>89</v>
      </c>
      <c r="E124" s="7">
        <f ca="1">IF(ISNUMBER(OFFSET(TrayWtInput!$B$1,ROW()-1,2)),OFFSET(TrayWtInput!$B$1,ROW()-1,2),"")</f>
      </c>
      <c r="F124" s="6">
        <f ca="1" t="shared" si="16"/>
      </c>
      <c r="G124" s="6">
        <f ca="1" t="shared" si="16"/>
      </c>
      <c r="H124" s="6">
        <f ca="1" t="shared" si="16"/>
      </c>
      <c r="I124" s="6">
        <f ca="1" t="shared" si="16"/>
      </c>
      <c r="J124" s="6">
        <f ca="1" t="shared" si="16"/>
      </c>
      <c r="K124" s="6">
        <f ca="1" t="shared" si="16"/>
      </c>
      <c r="L124" s="6">
        <f ca="1" t="shared" si="16"/>
      </c>
      <c r="M124" s="6">
        <f ca="1" t="shared" si="16"/>
      </c>
      <c r="N124" s="6">
        <f ca="1" t="shared" si="16"/>
      </c>
      <c r="O124" s="6">
        <f t="shared" si="10"/>
        <v>0</v>
      </c>
      <c r="P124" s="6">
        <f>-SIGN(TrayWtInput!$C$2)*(ROW()-(trays+3)/2-4*bout/traydist)*traydist</f>
        <v>-45.25</v>
      </c>
    </row>
    <row r="125" spans="4:16" ht="12.75">
      <c r="D125" s="6">
        <f t="shared" si="9"/>
        <v>89.5</v>
      </c>
      <c r="E125" s="7">
        <f ca="1">IF(ISNUMBER(OFFSET(TrayWtInput!$B$1,ROW()-1,2)),OFFSET(TrayWtInput!$B$1,ROW()-1,2),"")</f>
      </c>
      <c r="F125" s="6">
        <f ca="1" t="shared" si="16"/>
      </c>
      <c r="G125" s="6">
        <f ca="1" t="shared" si="16"/>
      </c>
      <c r="H125" s="6">
        <f ca="1" t="shared" si="16"/>
      </c>
      <c r="I125" s="6">
        <f ca="1" t="shared" si="16"/>
      </c>
      <c r="J125" s="6">
        <f ca="1" t="shared" si="16"/>
      </c>
      <c r="K125" s="6">
        <f ca="1" t="shared" si="16"/>
      </c>
      <c r="L125" s="6">
        <f ca="1" t="shared" si="16"/>
      </c>
      <c r="M125" s="6">
        <f ca="1" t="shared" si="16"/>
      </c>
      <c r="N125" s="6">
        <f ca="1" t="shared" si="16"/>
      </c>
      <c r="O125" s="6">
        <f t="shared" si="10"/>
        <v>0</v>
      </c>
      <c r="P125" s="6">
        <f>-SIGN(TrayWtInput!$C$2)*(ROW()-(trays+3)/2-4*bout/traydist)*traydist</f>
        <v>-45.75</v>
      </c>
    </row>
    <row r="126" spans="4:16" ht="12.75">
      <c r="D126" s="6">
        <f t="shared" si="9"/>
        <v>90</v>
      </c>
      <c r="E126" s="7">
        <f ca="1">IF(ISNUMBER(OFFSET(TrayWtInput!$B$1,ROW()-1,2)),OFFSET(TrayWtInput!$B$1,ROW()-1,2),"")</f>
      </c>
      <c r="F126" s="6">
        <f ca="1" t="shared" si="16"/>
      </c>
      <c r="G126" s="6">
        <f ca="1" t="shared" si="16"/>
      </c>
      <c r="H126" s="6">
        <f ca="1" t="shared" si="16"/>
      </c>
      <c r="I126" s="6">
        <f ca="1" t="shared" si="16"/>
      </c>
      <c r="J126" s="6">
        <f ca="1" t="shared" si="16"/>
      </c>
      <c r="K126" s="6">
        <f ca="1" t="shared" si="16"/>
      </c>
      <c r="L126" s="6">
        <f ca="1" t="shared" si="16"/>
      </c>
      <c r="M126" s="6">
        <f ca="1" t="shared" si="16"/>
      </c>
      <c r="N126" s="6">
        <f ca="1" t="shared" si="16"/>
      </c>
      <c r="O126" s="6">
        <f t="shared" si="10"/>
        <v>0</v>
      </c>
      <c r="P126" s="6">
        <f>-SIGN(TrayWtInput!$C$2)*(ROW()-(trays+3)/2-4*bout/traydist)*traydist</f>
        <v>-46.25</v>
      </c>
    </row>
    <row r="127" spans="4:16" ht="12.75">
      <c r="D127" s="6">
        <f t="shared" si="9"/>
        <v>90.5</v>
      </c>
      <c r="E127" s="7">
        <f ca="1">IF(ISNUMBER(OFFSET(TrayWtInput!$B$1,ROW()-1,2)),OFFSET(TrayWtInput!$B$1,ROW()-1,2),"")</f>
      </c>
      <c r="F127" s="6">
        <f ca="1" t="shared" si="16"/>
      </c>
      <c r="G127" s="6">
        <f ca="1" t="shared" si="16"/>
      </c>
      <c r="H127" s="6">
        <f ca="1" t="shared" si="16"/>
      </c>
      <c r="I127" s="6">
        <f ca="1" t="shared" si="16"/>
      </c>
      <c r="J127" s="6">
        <f ca="1" t="shared" si="16"/>
      </c>
      <c r="K127" s="6">
        <f ca="1" t="shared" si="16"/>
      </c>
      <c r="L127" s="6">
        <f ca="1" t="shared" si="16"/>
      </c>
      <c r="M127" s="6">
        <f ca="1" t="shared" si="16"/>
      </c>
      <c r="N127" s="6">
        <f ca="1" t="shared" si="16"/>
      </c>
      <c r="O127" s="6">
        <f t="shared" si="10"/>
        <v>0</v>
      </c>
      <c r="P127" s="6">
        <f>-SIGN(TrayWtInput!$C$2)*(ROW()-(trays+3)/2-4*bout/traydist)*traydist</f>
        <v>-46.75</v>
      </c>
    </row>
    <row r="128" spans="4:16" ht="12.75">
      <c r="D128" s="6">
        <f t="shared" si="9"/>
        <v>91</v>
      </c>
      <c r="E128" s="7">
        <f ca="1">IF(ISNUMBER(OFFSET(TrayWtInput!$B$1,ROW()-1,2)),OFFSET(TrayWtInput!$B$1,ROW()-1,2),"")</f>
      </c>
      <c r="F128" s="6">
        <f ca="1" t="shared" si="16"/>
      </c>
      <c r="G128" s="6">
        <f ca="1" t="shared" si="16"/>
      </c>
      <c r="H128" s="6">
        <f ca="1" t="shared" si="16"/>
      </c>
      <c r="I128" s="6">
        <f ca="1" t="shared" si="16"/>
      </c>
      <c r="J128" s="6">
        <f ca="1" t="shared" si="16"/>
      </c>
      <c r="K128" s="6">
        <f ca="1" t="shared" si="16"/>
      </c>
      <c r="L128" s="6">
        <f ca="1" t="shared" si="16"/>
      </c>
      <c r="M128" s="6">
        <f ca="1" t="shared" si="16"/>
      </c>
      <c r="N128" s="6">
        <f ca="1" t="shared" si="16"/>
      </c>
      <c r="O128" s="6">
        <f t="shared" si="10"/>
        <v>0</v>
      </c>
      <c r="P128" s="6">
        <f>-SIGN(TrayWtInput!$C$2)*(ROW()-(trays+3)/2-4*bout/traydist)*traydist</f>
        <v>-47.25</v>
      </c>
    </row>
    <row r="129" spans="4:16" ht="12.75">
      <c r="D129" s="6">
        <f t="shared" si="9"/>
        <v>91.5</v>
      </c>
      <c r="E129" s="7">
        <f ca="1">IF(ISNUMBER(OFFSET(TrayWtInput!$B$1,ROW()-1,2)),OFFSET(TrayWtInput!$B$1,ROW()-1,2),"")</f>
      </c>
      <c r="F129" s="6">
        <f ca="1" t="shared" si="16"/>
      </c>
      <c r="G129" s="6">
        <f ca="1" t="shared" si="16"/>
      </c>
      <c r="H129" s="6">
        <f ca="1" t="shared" si="16"/>
      </c>
      <c r="I129" s="6">
        <f ca="1" t="shared" si="16"/>
      </c>
      <c r="J129" s="6">
        <f ca="1" t="shared" si="16"/>
      </c>
      <c r="K129" s="6">
        <f ca="1" t="shared" si="16"/>
      </c>
      <c r="L129" s="6">
        <f ca="1" t="shared" si="16"/>
      </c>
      <c r="M129" s="6">
        <f ca="1" t="shared" si="16"/>
      </c>
      <c r="N129" s="6">
        <f ca="1" t="shared" si="16"/>
      </c>
      <c r="O129" s="6">
        <f t="shared" si="10"/>
        <v>0</v>
      </c>
      <c r="P129" s="6">
        <f>-SIGN(TrayWtInput!$C$2)*(ROW()-(trays+3)/2-4*bout/traydist)*traydist</f>
        <v>-47.75</v>
      </c>
    </row>
    <row r="130" spans="4:16" ht="12.75">
      <c r="D130" s="6">
        <f t="shared" si="9"/>
        <v>92</v>
      </c>
      <c r="E130" s="7">
        <f ca="1">IF(ISNUMBER(OFFSET(TrayWtInput!$B$1,ROW()-1,2)),OFFSET(TrayWtInput!$B$1,ROW()-1,2),"")</f>
      </c>
      <c r="F130" s="6">
        <f ca="1" t="shared" si="16"/>
      </c>
      <c r="G130" s="6">
        <f ca="1" t="shared" si="16"/>
      </c>
      <c r="H130" s="6">
        <f ca="1" t="shared" si="16"/>
      </c>
      <c r="I130" s="6">
        <f ca="1" t="shared" si="16"/>
      </c>
      <c r="J130" s="6">
        <f ca="1" t="shared" si="16"/>
      </c>
      <c r="K130" s="6">
        <f ca="1" t="shared" si="16"/>
      </c>
      <c r="L130" s="6">
        <f ca="1" t="shared" si="16"/>
      </c>
      <c r="M130" s="6">
        <f ca="1" t="shared" si="16"/>
      </c>
      <c r="N130" s="6">
        <f ca="1" t="shared" si="16"/>
      </c>
      <c r="O130" s="6">
        <f t="shared" si="10"/>
        <v>0</v>
      </c>
      <c r="P130" s="6">
        <f>-SIGN(TrayWtInput!$C$2)*(ROW()-(trays+3)/2-4*bout/traydist)*traydist</f>
        <v>-48.25</v>
      </c>
    </row>
    <row r="131" spans="4:16" ht="12.75">
      <c r="D131" s="6">
        <f aca="true" t="shared" si="17" ref="D131:D194">D130+traydist</f>
        <v>92.5</v>
      </c>
      <c r="E131" s="7">
        <f ca="1">IF(ISNUMBER(OFFSET(TrayWtInput!$B$1,ROW()-1,2)),OFFSET(TrayWtInput!$B$1,ROW()-1,2),"")</f>
      </c>
      <c r="F131" s="6">
        <f ca="1" t="shared" si="16"/>
      </c>
      <c r="G131" s="6">
        <f ca="1" t="shared" si="16"/>
      </c>
      <c r="H131" s="6">
        <f ca="1" t="shared" si="16"/>
      </c>
      <c r="I131" s="6">
        <f ca="1" t="shared" si="16"/>
      </c>
      <c r="J131" s="6">
        <f ca="1" t="shared" si="16"/>
      </c>
      <c r="K131" s="6">
        <f ca="1" t="shared" si="16"/>
      </c>
      <c r="L131" s="6">
        <f ca="1" t="shared" si="16"/>
      </c>
      <c r="M131" s="6">
        <f ca="1" t="shared" si="16"/>
      </c>
      <c r="N131" s="6">
        <f ca="1" t="shared" si="16"/>
      </c>
      <c r="O131" s="6">
        <f aca="true" t="shared" si="18" ref="O131:O194">SUM(E131:N131)</f>
        <v>0</v>
      </c>
      <c r="P131" s="6">
        <f>-SIGN(TrayWtInput!$C$2)*(ROW()-(trays+3)/2-4*bout/traydist)*traydist</f>
        <v>-48.75</v>
      </c>
    </row>
    <row r="132" spans="4:16" ht="12.75">
      <c r="D132" s="6">
        <f t="shared" si="17"/>
        <v>93</v>
      </c>
      <c r="E132" s="7">
        <f ca="1">IF(ISNUMBER(OFFSET(TrayWtInput!$B$1,ROW()-1,2)),OFFSET(TrayWtInput!$B$1,ROW()-1,2),"")</f>
      </c>
      <c r="F132" s="6">
        <f aca="true" ca="1" t="shared" si="19" ref="F132:N141">IF(ROW()-1&gt;bout*F$1/traydist,OFFSET($E132,-bout*F$1/traydist,0),0)</f>
      </c>
      <c r="G132" s="6">
        <f ca="1" t="shared" si="19"/>
      </c>
      <c r="H132" s="6">
        <f ca="1" t="shared" si="19"/>
      </c>
      <c r="I132" s="6">
        <f ca="1" t="shared" si="19"/>
      </c>
      <c r="J132" s="6">
        <f ca="1" t="shared" si="19"/>
      </c>
      <c r="K132" s="6">
        <f ca="1" t="shared" si="19"/>
      </c>
      <c r="L132" s="6">
        <f ca="1" t="shared" si="19"/>
      </c>
      <c r="M132" s="6">
        <f ca="1" t="shared" si="19"/>
      </c>
      <c r="N132" s="6">
        <f ca="1" t="shared" si="19"/>
      </c>
      <c r="O132" s="6">
        <f t="shared" si="18"/>
        <v>0</v>
      </c>
      <c r="P132" s="6">
        <f>-SIGN(TrayWtInput!$C$2)*(ROW()-(trays+3)/2-4*bout/traydist)*traydist</f>
        <v>-49.25</v>
      </c>
    </row>
    <row r="133" spans="4:16" ht="12.75">
      <c r="D133" s="6">
        <f t="shared" si="17"/>
        <v>93.5</v>
      </c>
      <c r="E133" s="7">
        <f ca="1">IF(ISNUMBER(OFFSET(TrayWtInput!$B$1,ROW()-1,2)),OFFSET(TrayWtInput!$B$1,ROW()-1,2),"")</f>
      </c>
      <c r="F133" s="6">
        <f ca="1" t="shared" si="19"/>
      </c>
      <c r="G133" s="6">
        <f ca="1" t="shared" si="19"/>
      </c>
      <c r="H133" s="6">
        <f ca="1" t="shared" si="19"/>
      </c>
      <c r="I133" s="6">
        <f ca="1" t="shared" si="19"/>
      </c>
      <c r="J133" s="6">
        <f ca="1" t="shared" si="19"/>
      </c>
      <c r="K133" s="6">
        <f ca="1" t="shared" si="19"/>
      </c>
      <c r="L133" s="6">
        <f ca="1" t="shared" si="19"/>
      </c>
      <c r="M133" s="6">
        <f ca="1" t="shared" si="19"/>
      </c>
      <c r="N133" s="6">
        <f ca="1" t="shared" si="19"/>
      </c>
      <c r="O133" s="6">
        <f t="shared" si="18"/>
        <v>0</v>
      </c>
      <c r="P133" s="6">
        <f>-SIGN(TrayWtInput!$C$2)*(ROW()-(trays+3)/2-4*bout/traydist)*traydist</f>
        <v>-49.75</v>
      </c>
    </row>
    <row r="134" spans="4:16" ht="12.75">
      <c r="D134" s="6">
        <f t="shared" si="17"/>
        <v>94</v>
      </c>
      <c r="E134" s="7">
        <f ca="1">IF(ISNUMBER(OFFSET(TrayWtInput!$B$1,ROW()-1,2)),OFFSET(TrayWtInput!$B$1,ROW()-1,2),"")</f>
      </c>
      <c r="F134" s="6">
        <f ca="1" t="shared" si="19"/>
      </c>
      <c r="G134" s="6">
        <f ca="1" t="shared" si="19"/>
      </c>
      <c r="H134" s="6">
        <f ca="1" t="shared" si="19"/>
      </c>
      <c r="I134" s="6">
        <f ca="1" t="shared" si="19"/>
      </c>
      <c r="J134" s="6">
        <f ca="1" t="shared" si="19"/>
      </c>
      <c r="K134" s="6">
        <f ca="1" t="shared" si="19"/>
      </c>
      <c r="L134" s="6">
        <f ca="1" t="shared" si="19"/>
      </c>
      <c r="M134" s="6">
        <f ca="1" t="shared" si="19"/>
      </c>
      <c r="N134" s="6">
        <f ca="1" t="shared" si="19"/>
      </c>
      <c r="O134" s="6">
        <f t="shared" si="18"/>
        <v>0</v>
      </c>
      <c r="P134" s="6">
        <f>-SIGN(TrayWtInput!$C$2)*(ROW()-(trays+3)/2-4*bout/traydist)*traydist</f>
        <v>-50.25</v>
      </c>
    </row>
    <row r="135" spans="4:16" ht="12.75">
      <c r="D135" s="6">
        <f t="shared" si="17"/>
        <v>94.5</v>
      </c>
      <c r="E135" s="7">
        <f ca="1">IF(ISNUMBER(OFFSET(TrayWtInput!$B$1,ROW()-1,2)),OFFSET(TrayWtInput!$B$1,ROW()-1,2),"")</f>
      </c>
      <c r="F135" s="6">
        <f ca="1" t="shared" si="19"/>
      </c>
      <c r="G135" s="6">
        <f ca="1" t="shared" si="19"/>
      </c>
      <c r="H135" s="6">
        <f ca="1" t="shared" si="19"/>
      </c>
      <c r="I135" s="6">
        <f ca="1" t="shared" si="19"/>
      </c>
      <c r="J135" s="6">
        <f ca="1" t="shared" si="19"/>
      </c>
      <c r="K135" s="6">
        <f ca="1" t="shared" si="19"/>
      </c>
      <c r="L135" s="6">
        <f ca="1" t="shared" si="19"/>
      </c>
      <c r="M135" s="6">
        <f ca="1" t="shared" si="19"/>
      </c>
      <c r="N135" s="6">
        <f ca="1" t="shared" si="19"/>
      </c>
      <c r="O135" s="6">
        <f t="shared" si="18"/>
        <v>0</v>
      </c>
      <c r="P135" s="6">
        <f>-SIGN(TrayWtInput!$C$2)*(ROW()-(trays+3)/2-4*bout/traydist)*traydist</f>
        <v>-50.75</v>
      </c>
    </row>
    <row r="136" spans="4:16" ht="12.75">
      <c r="D136" s="6">
        <f t="shared" si="17"/>
        <v>95</v>
      </c>
      <c r="E136" s="7">
        <f ca="1">IF(ISNUMBER(OFFSET(TrayWtInput!$B$1,ROW()-1,2)),OFFSET(TrayWtInput!$B$1,ROW()-1,2),"")</f>
      </c>
      <c r="F136" s="6">
        <f ca="1" t="shared" si="19"/>
      </c>
      <c r="G136" s="6">
        <f ca="1" t="shared" si="19"/>
      </c>
      <c r="H136" s="6">
        <f ca="1" t="shared" si="19"/>
      </c>
      <c r="I136" s="6">
        <f ca="1" t="shared" si="19"/>
      </c>
      <c r="J136" s="6">
        <f ca="1" t="shared" si="19"/>
      </c>
      <c r="K136" s="6">
        <f ca="1" t="shared" si="19"/>
      </c>
      <c r="L136" s="6">
        <f ca="1" t="shared" si="19"/>
      </c>
      <c r="M136" s="6">
        <f ca="1" t="shared" si="19"/>
      </c>
      <c r="N136" s="6">
        <f ca="1" t="shared" si="19"/>
      </c>
      <c r="O136" s="6">
        <f t="shared" si="18"/>
        <v>0</v>
      </c>
      <c r="P136" s="6">
        <f>-SIGN(TrayWtInput!$C$2)*(ROW()-(trays+3)/2-4*bout/traydist)*traydist</f>
        <v>-51.25</v>
      </c>
    </row>
    <row r="137" spans="4:16" ht="12.75">
      <c r="D137" s="6">
        <f t="shared" si="17"/>
        <v>95.5</v>
      </c>
      <c r="E137" s="7">
        <f ca="1">IF(ISNUMBER(OFFSET(TrayWtInput!$B$1,ROW()-1,2)),OFFSET(TrayWtInput!$B$1,ROW()-1,2),"")</f>
      </c>
      <c r="F137" s="6">
        <f ca="1" t="shared" si="19"/>
      </c>
      <c r="G137" s="6">
        <f ca="1" t="shared" si="19"/>
      </c>
      <c r="H137" s="6">
        <f ca="1" t="shared" si="19"/>
      </c>
      <c r="I137" s="6">
        <f ca="1" t="shared" si="19"/>
      </c>
      <c r="J137" s="6">
        <f ca="1" t="shared" si="19"/>
      </c>
      <c r="K137" s="6">
        <f ca="1" t="shared" si="19"/>
      </c>
      <c r="L137" s="6">
        <f ca="1" t="shared" si="19"/>
      </c>
      <c r="M137" s="6">
        <f ca="1" t="shared" si="19"/>
      </c>
      <c r="N137" s="6">
        <f ca="1" t="shared" si="19"/>
      </c>
      <c r="O137" s="6">
        <f t="shared" si="18"/>
        <v>0</v>
      </c>
      <c r="P137" s="6">
        <f>-SIGN(TrayWtInput!$C$2)*(ROW()-(trays+3)/2-4*bout/traydist)*traydist</f>
        <v>-51.75</v>
      </c>
    </row>
    <row r="138" spans="4:16" ht="12.75">
      <c r="D138" s="6">
        <f t="shared" si="17"/>
        <v>96</v>
      </c>
      <c r="E138" s="7">
        <f ca="1">IF(ISNUMBER(OFFSET(TrayWtInput!$B$1,ROW()-1,2)),OFFSET(TrayWtInput!$B$1,ROW()-1,2),"")</f>
      </c>
      <c r="F138" s="6">
        <f ca="1" t="shared" si="19"/>
      </c>
      <c r="G138" s="6">
        <f ca="1" t="shared" si="19"/>
      </c>
      <c r="H138" s="6">
        <f ca="1" t="shared" si="19"/>
      </c>
      <c r="I138" s="6">
        <f ca="1" t="shared" si="19"/>
      </c>
      <c r="J138" s="6">
        <f ca="1" t="shared" si="19"/>
      </c>
      <c r="K138" s="6">
        <f ca="1" t="shared" si="19"/>
      </c>
      <c r="L138" s="6">
        <f ca="1" t="shared" si="19"/>
      </c>
      <c r="M138" s="6">
        <f ca="1" t="shared" si="19"/>
      </c>
      <c r="N138" s="6">
        <f ca="1" t="shared" si="19"/>
      </c>
      <c r="O138" s="6">
        <f t="shared" si="18"/>
        <v>0</v>
      </c>
      <c r="P138" s="6">
        <f>-SIGN(TrayWtInput!$C$2)*(ROW()-(trays+3)/2-4*bout/traydist)*traydist</f>
        <v>-52.25</v>
      </c>
    </row>
    <row r="139" spans="4:16" ht="12.75">
      <c r="D139" s="6">
        <f t="shared" si="17"/>
        <v>96.5</v>
      </c>
      <c r="E139" s="7">
        <f ca="1">IF(ISNUMBER(OFFSET(TrayWtInput!$B$1,ROW()-1,2)),OFFSET(TrayWtInput!$B$1,ROW()-1,2),"")</f>
      </c>
      <c r="F139" s="6">
        <f ca="1" t="shared" si="19"/>
      </c>
      <c r="G139" s="6">
        <f ca="1" t="shared" si="19"/>
      </c>
      <c r="H139" s="6">
        <f ca="1" t="shared" si="19"/>
      </c>
      <c r="I139" s="6">
        <f ca="1" t="shared" si="19"/>
      </c>
      <c r="J139" s="6">
        <f ca="1" t="shared" si="19"/>
      </c>
      <c r="K139" s="6">
        <f ca="1" t="shared" si="19"/>
      </c>
      <c r="L139" s="6">
        <f ca="1" t="shared" si="19"/>
      </c>
      <c r="M139" s="6">
        <f ca="1" t="shared" si="19"/>
      </c>
      <c r="N139" s="6">
        <f ca="1" t="shared" si="19"/>
      </c>
      <c r="O139" s="6">
        <f t="shared" si="18"/>
        <v>0</v>
      </c>
      <c r="P139" s="6">
        <f>-SIGN(TrayWtInput!$C$2)*(ROW()-(trays+3)/2-4*bout/traydist)*traydist</f>
        <v>-52.75</v>
      </c>
    </row>
    <row r="140" spans="4:16" ht="12.75">
      <c r="D140" s="6">
        <f t="shared" si="17"/>
        <v>97</v>
      </c>
      <c r="E140" s="7">
        <f ca="1">IF(ISNUMBER(OFFSET(TrayWtInput!$B$1,ROW()-1,2)),OFFSET(TrayWtInput!$B$1,ROW()-1,2),"")</f>
      </c>
      <c r="F140" s="6">
        <f ca="1" t="shared" si="19"/>
      </c>
      <c r="G140" s="6">
        <f ca="1" t="shared" si="19"/>
      </c>
      <c r="H140" s="6">
        <f ca="1" t="shared" si="19"/>
      </c>
      <c r="I140" s="6">
        <f ca="1" t="shared" si="19"/>
      </c>
      <c r="J140" s="6">
        <f ca="1" t="shared" si="19"/>
      </c>
      <c r="K140" s="6">
        <f ca="1" t="shared" si="19"/>
      </c>
      <c r="L140" s="6">
        <f ca="1" t="shared" si="19"/>
      </c>
      <c r="M140" s="6">
        <f ca="1" t="shared" si="19"/>
      </c>
      <c r="N140" s="6">
        <f ca="1" t="shared" si="19"/>
      </c>
      <c r="O140" s="6">
        <f t="shared" si="18"/>
        <v>0</v>
      </c>
      <c r="P140" s="6">
        <f>-SIGN(TrayWtInput!$C$2)*(ROW()-(trays+3)/2-4*bout/traydist)*traydist</f>
        <v>-53.25</v>
      </c>
    </row>
    <row r="141" spans="4:16" ht="12.75">
      <c r="D141" s="6">
        <f t="shared" si="17"/>
        <v>97.5</v>
      </c>
      <c r="E141" s="7">
        <f ca="1">IF(ISNUMBER(OFFSET(TrayWtInput!$B$1,ROW()-1,2)),OFFSET(TrayWtInput!$B$1,ROW()-1,2),"")</f>
      </c>
      <c r="F141" s="6">
        <f ca="1" t="shared" si="19"/>
      </c>
      <c r="G141" s="6">
        <f ca="1" t="shared" si="19"/>
      </c>
      <c r="H141" s="6">
        <f ca="1" t="shared" si="19"/>
      </c>
      <c r="I141" s="6">
        <f ca="1" t="shared" si="19"/>
      </c>
      <c r="J141" s="6">
        <f ca="1" t="shared" si="19"/>
      </c>
      <c r="K141" s="6">
        <f ca="1" t="shared" si="19"/>
      </c>
      <c r="L141" s="6">
        <f ca="1" t="shared" si="19"/>
      </c>
      <c r="M141" s="6">
        <f ca="1" t="shared" si="19"/>
      </c>
      <c r="N141" s="6">
        <f ca="1" t="shared" si="19"/>
      </c>
      <c r="O141" s="6">
        <f t="shared" si="18"/>
        <v>0</v>
      </c>
      <c r="P141" s="6">
        <f>-SIGN(TrayWtInput!$C$2)*(ROW()-(trays+3)/2-4*bout/traydist)*traydist</f>
        <v>-53.75</v>
      </c>
    </row>
    <row r="142" spans="4:16" ht="12.75">
      <c r="D142" s="6">
        <f t="shared" si="17"/>
        <v>98</v>
      </c>
      <c r="E142" s="7">
        <f ca="1">IF(ISNUMBER(OFFSET(TrayWtInput!$B$1,ROW()-1,2)),OFFSET(TrayWtInput!$B$1,ROW()-1,2),"")</f>
      </c>
      <c r="F142" s="6">
        <f aca="true" ca="1" t="shared" si="20" ref="F142:N151">IF(ROW()-1&gt;bout*F$1/traydist,OFFSET($E142,-bout*F$1/traydist,0),0)</f>
      </c>
      <c r="G142" s="6">
        <f ca="1" t="shared" si="20"/>
      </c>
      <c r="H142" s="6">
        <f ca="1" t="shared" si="20"/>
      </c>
      <c r="I142" s="6">
        <f ca="1" t="shared" si="20"/>
      </c>
      <c r="J142" s="6">
        <f ca="1" t="shared" si="20"/>
      </c>
      <c r="K142" s="6">
        <f ca="1" t="shared" si="20"/>
      </c>
      <c r="L142" s="6">
        <f ca="1" t="shared" si="20"/>
      </c>
      <c r="M142" s="6">
        <f ca="1" t="shared" si="20"/>
      </c>
      <c r="N142" s="6">
        <f ca="1" t="shared" si="20"/>
      </c>
      <c r="O142" s="6">
        <f t="shared" si="18"/>
        <v>0</v>
      </c>
      <c r="P142" s="6">
        <f>-SIGN(TrayWtInput!$C$2)*(ROW()-(trays+3)/2-4*bout/traydist)*traydist</f>
        <v>-54.25</v>
      </c>
    </row>
    <row r="143" spans="4:16" ht="12.75">
      <c r="D143" s="6">
        <f t="shared" si="17"/>
        <v>98.5</v>
      </c>
      <c r="E143" s="7">
        <f ca="1">IF(ISNUMBER(OFFSET(TrayWtInput!$B$1,ROW()-1,2)),OFFSET(TrayWtInput!$B$1,ROW()-1,2),"")</f>
      </c>
      <c r="F143" s="6">
        <f ca="1" t="shared" si="20"/>
      </c>
      <c r="G143" s="6">
        <f ca="1" t="shared" si="20"/>
      </c>
      <c r="H143" s="6">
        <f ca="1" t="shared" si="20"/>
      </c>
      <c r="I143" s="6">
        <f ca="1" t="shared" si="20"/>
      </c>
      <c r="J143" s="6">
        <f ca="1" t="shared" si="20"/>
      </c>
      <c r="K143" s="6">
        <f ca="1" t="shared" si="20"/>
      </c>
      <c r="L143" s="6">
        <f ca="1" t="shared" si="20"/>
      </c>
      <c r="M143" s="6">
        <f ca="1" t="shared" si="20"/>
      </c>
      <c r="N143" s="6">
        <f ca="1" t="shared" si="20"/>
      </c>
      <c r="O143" s="6">
        <f t="shared" si="18"/>
        <v>0</v>
      </c>
      <c r="P143" s="6">
        <f>-SIGN(TrayWtInput!$C$2)*(ROW()-(trays+3)/2-4*bout/traydist)*traydist</f>
        <v>-54.75</v>
      </c>
    </row>
    <row r="144" spans="4:16" ht="12.75">
      <c r="D144" s="6">
        <f t="shared" si="17"/>
        <v>99</v>
      </c>
      <c r="E144" s="7">
        <f ca="1">IF(ISNUMBER(OFFSET(TrayWtInput!$B$1,ROW()-1,2)),OFFSET(TrayWtInput!$B$1,ROW()-1,2),"")</f>
      </c>
      <c r="F144" s="6">
        <f ca="1" t="shared" si="20"/>
      </c>
      <c r="G144" s="6">
        <f ca="1" t="shared" si="20"/>
      </c>
      <c r="H144" s="6">
        <f ca="1" t="shared" si="20"/>
      </c>
      <c r="I144" s="6">
        <f ca="1" t="shared" si="20"/>
      </c>
      <c r="J144" s="6">
        <f ca="1" t="shared" si="20"/>
      </c>
      <c r="K144" s="6">
        <f ca="1" t="shared" si="20"/>
      </c>
      <c r="L144" s="6">
        <f ca="1" t="shared" si="20"/>
      </c>
      <c r="M144" s="6">
        <f ca="1" t="shared" si="20"/>
      </c>
      <c r="N144" s="6">
        <f ca="1" t="shared" si="20"/>
      </c>
      <c r="O144" s="6">
        <f t="shared" si="18"/>
        <v>0</v>
      </c>
      <c r="P144" s="6">
        <f>-SIGN(TrayWtInput!$C$2)*(ROW()-(trays+3)/2-4*bout/traydist)*traydist</f>
        <v>-55.25</v>
      </c>
    </row>
    <row r="145" spans="4:16" ht="12.75">
      <c r="D145" s="6">
        <f t="shared" si="17"/>
        <v>99.5</v>
      </c>
      <c r="E145" s="7">
        <f ca="1">IF(ISNUMBER(OFFSET(TrayWtInput!$B$1,ROW()-1,2)),OFFSET(TrayWtInput!$B$1,ROW()-1,2),"")</f>
      </c>
      <c r="F145" s="6">
        <f ca="1" t="shared" si="20"/>
      </c>
      <c r="G145" s="6">
        <f ca="1" t="shared" si="20"/>
      </c>
      <c r="H145" s="6">
        <f ca="1" t="shared" si="20"/>
      </c>
      <c r="I145" s="6">
        <f ca="1" t="shared" si="20"/>
      </c>
      <c r="J145" s="6">
        <f ca="1" t="shared" si="20"/>
      </c>
      <c r="K145" s="6">
        <f ca="1" t="shared" si="20"/>
      </c>
      <c r="L145" s="6">
        <f ca="1" t="shared" si="20"/>
      </c>
      <c r="M145" s="6">
        <f ca="1" t="shared" si="20"/>
      </c>
      <c r="N145" s="6">
        <f ca="1" t="shared" si="20"/>
      </c>
      <c r="O145" s="6">
        <f t="shared" si="18"/>
        <v>0</v>
      </c>
      <c r="P145" s="6">
        <f>-SIGN(TrayWtInput!$C$2)*(ROW()-(trays+3)/2-4*bout/traydist)*traydist</f>
        <v>-55.75</v>
      </c>
    </row>
    <row r="146" spans="4:16" ht="12.75">
      <c r="D146" s="6">
        <f t="shared" si="17"/>
        <v>100</v>
      </c>
      <c r="E146" s="7">
        <f ca="1">IF(ISNUMBER(OFFSET(TrayWtInput!$B$1,ROW()-1,2)),OFFSET(TrayWtInput!$B$1,ROW()-1,2),"")</f>
      </c>
      <c r="F146" s="6">
        <f ca="1" t="shared" si="20"/>
      </c>
      <c r="G146" s="6">
        <f ca="1" t="shared" si="20"/>
      </c>
      <c r="H146" s="6">
        <f ca="1" t="shared" si="20"/>
      </c>
      <c r="I146" s="6">
        <f ca="1" t="shared" si="20"/>
      </c>
      <c r="J146" s="6">
        <f ca="1" t="shared" si="20"/>
      </c>
      <c r="K146" s="6">
        <f ca="1" t="shared" si="20"/>
      </c>
      <c r="L146" s="6">
        <f ca="1" t="shared" si="20"/>
      </c>
      <c r="M146" s="6">
        <f ca="1" t="shared" si="20"/>
      </c>
      <c r="N146" s="6">
        <f ca="1" t="shared" si="20"/>
      </c>
      <c r="O146" s="6">
        <f t="shared" si="18"/>
        <v>0</v>
      </c>
      <c r="P146" s="6">
        <f>-SIGN(TrayWtInput!$C$2)*(ROW()-(trays+3)/2-4*bout/traydist)*traydist</f>
        <v>-56.25</v>
      </c>
    </row>
    <row r="147" spans="4:16" ht="12.75">
      <c r="D147" s="6">
        <f t="shared" si="17"/>
        <v>100.5</v>
      </c>
      <c r="E147" s="7">
        <f ca="1">IF(ISNUMBER(OFFSET(TrayWtInput!$B$1,ROW()-1,2)),OFFSET(TrayWtInput!$B$1,ROW()-1,2),"")</f>
      </c>
      <c r="F147" s="6">
        <f ca="1" t="shared" si="20"/>
      </c>
      <c r="G147" s="6">
        <f ca="1" t="shared" si="20"/>
      </c>
      <c r="H147" s="6">
        <f ca="1" t="shared" si="20"/>
      </c>
      <c r="I147" s="6">
        <f ca="1" t="shared" si="20"/>
      </c>
      <c r="J147" s="6">
        <f ca="1" t="shared" si="20"/>
      </c>
      <c r="K147" s="6">
        <f ca="1" t="shared" si="20"/>
      </c>
      <c r="L147" s="6">
        <f ca="1" t="shared" si="20"/>
      </c>
      <c r="M147" s="6">
        <f ca="1" t="shared" si="20"/>
      </c>
      <c r="N147" s="6">
        <f ca="1" t="shared" si="20"/>
      </c>
      <c r="O147" s="6">
        <f t="shared" si="18"/>
        <v>0</v>
      </c>
      <c r="P147" s="6">
        <f>-SIGN(TrayWtInput!$C$2)*(ROW()-(trays+3)/2-4*bout/traydist)*traydist</f>
        <v>-56.75</v>
      </c>
    </row>
    <row r="148" spans="4:16" ht="12.75">
      <c r="D148" s="6">
        <f t="shared" si="17"/>
        <v>101</v>
      </c>
      <c r="E148" s="7">
        <f ca="1">IF(ISNUMBER(OFFSET(TrayWtInput!$B$1,ROW()-1,2)),OFFSET(TrayWtInput!$B$1,ROW()-1,2),"")</f>
      </c>
      <c r="F148" s="6">
        <f ca="1" t="shared" si="20"/>
      </c>
      <c r="G148" s="6">
        <f ca="1" t="shared" si="20"/>
      </c>
      <c r="H148" s="6">
        <f ca="1" t="shared" si="20"/>
      </c>
      <c r="I148" s="6">
        <f ca="1" t="shared" si="20"/>
      </c>
      <c r="J148" s="6">
        <f ca="1" t="shared" si="20"/>
      </c>
      <c r="K148" s="6">
        <f ca="1" t="shared" si="20"/>
      </c>
      <c r="L148" s="6">
        <f ca="1" t="shared" si="20"/>
      </c>
      <c r="M148" s="6">
        <f ca="1" t="shared" si="20"/>
      </c>
      <c r="N148" s="6">
        <f ca="1" t="shared" si="20"/>
      </c>
      <c r="O148" s="6">
        <f t="shared" si="18"/>
        <v>0</v>
      </c>
      <c r="P148" s="6">
        <f>-SIGN(TrayWtInput!$C$2)*(ROW()-(trays+3)/2-4*bout/traydist)*traydist</f>
        <v>-57.25</v>
      </c>
    </row>
    <row r="149" spans="4:16" ht="12.75">
      <c r="D149" s="6">
        <f t="shared" si="17"/>
        <v>101.5</v>
      </c>
      <c r="E149" s="7">
        <f ca="1">IF(ISNUMBER(OFFSET(TrayWtInput!$B$1,ROW()-1,2)),OFFSET(TrayWtInput!$B$1,ROW()-1,2),"")</f>
      </c>
      <c r="F149" s="6">
        <f ca="1" t="shared" si="20"/>
      </c>
      <c r="G149" s="6">
        <f ca="1" t="shared" si="20"/>
      </c>
      <c r="H149" s="6">
        <f ca="1" t="shared" si="20"/>
      </c>
      <c r="I149" s="6">
        <f ca="1" t="shared" si="20"/>
      </c>
      <c r="J149" s="6">
        <f ca="1" t="shared" si="20"/>
      </c>
      <c r="K149" s="6">
        <f ca="1" t="shared" si="20"/>
      </c>
      <c r="L149" s="6">
        <f ca="1" t="shared" si="20"/>
      </c>
      <c r="M149" s="6">
        <f ca="1" t="shared" si="20"/>
      </c>
      <c r="N149" s="6">
        <f ca="1" t="shared" si="20"/>
      </c>
      <c r="O149" s="6">
        <f t="shared" si="18"/>
        <v>0</v>
      </c>
      <c r="P149" s="6">
        <f>-SIGN(TrayWtInput!$C$2)*(ROW()-(trays+3)/2-4*bout/traydist)*traydist</f>
        <v>-57.75</v>
      </c>
    </row>
    <row r="150" spans="4:16" ht="12.75">
      <c r="D150" s="6">
        <f t="shared" si="17"/>
        <v>102</v>
      </c>
      <c r="E150" s="7">
        <f ca="1">IF(ISNUMBER(OFFSET(TrayWtInput!$B$1,ROW()-1,2)),OFFSET(TrayWtInput!$B$1,ROW()-1,2),"")</f>
      </c>
      <c r="F150" s="6">
        <f ca="1" t="shared" si="20"/>
      </c>
      <c r="G150" s="6">
        <f ca="1" t="shared" si="20"/>
      </c>
      <c r="H150" s="6">
        <f ca="1" t="shared" si="20"/>
      </c>
      <c r="I150" s="6">
        <f ca="1" t="shared" si="20"/>
      </c>
      <c r="J150" s="6">
        <f ca="1" t="shared" si="20"/>
      </c>
      <c r="K150" s="6">
        <f ca="1" t="shared" si="20"/>
      </c>
      <c r="L150" s="6">
        <f ca="1" t="shared" si="20"/>
      </c>
      <c r="M150" s="6">
        <f ca="1" t="shared" si="20"/>
      </c>
      <c r="N150" s="6">
        <f ca="1" t="shared" si="20"/>
      </c>
      <c r="O150" s="6">
        <f t="shared" si="18"/>
        <v>0</v>
      </c>
      <c r="P150" s="6">
        <f>-SIGN(TrayWtInput!$C$2)*(ROW()-(trays+3)/2-4*bout/traydist)*traydist</f>
        <v>-58.25</v>
      </c>
    </row>
    <row r="151" spans="4:16" ht="12.75">
      <c r="D151" s="6">
        <f t="shared" si="17"/>
        <v>102.5</v>
      </c>
      <c r="E151" s="7">
        <f ca="1">IF(ISNUMBER(OFFSET(TrayWtInput!$B$1,ROW()-1,2)),OFFSET(TrayWtInput!$B$1,ROW()-1,2),"")</f>
      </c>
      <c r="F151" s="6">
        <f ca="1" t="shared" si="20"/>
      </c>
      <c r="G151" s="6">
        <f ca="1" t="shared" si="20"/>
      </c>
      <c r="H151" s="6">
        <f ca="1" t="shared" si="20"/>
      </c>
      <c r="I151" s="6">
        <f ca="1" t="shared" si="20"/>
      </c>
      <c r="J151" s="6">
        <f ca="1" t="shared" si="20"/>
      </c>
      <c r="K151" s="6">
        <f ca="1" t="shared" si="20"/>
      </c>
      <c r="L151" s="6">
        <f ca="1" t="shared" si="20"/>
      </c>
      <c r="M151" s="6">
        <f ca="1" t="shared" si="20"/>
      </c>
      <c r="N151" s="6">
        <f ca="1" t="shared" si="20"/>
      </c>
      <c r="O151" s="6">
        <f t="shared" si="18"/>
        <v>0</v>
      </c>
      <c r="P151" s="6">
        <f>-SIGN(TrayWtInput!$C$2)*(ROW()-(trays+3)/2-4*bout/traydist)*traydist</f>
        <v>-58.75</v>
      </c>
    </row>
    <row r="152" spans="4:16" ht="12.75">
      <c r="D152" s="6">
        <f t="shared" si="17"/>
        <v>103</v>
      </c>
      <c r="E152" s="7">
        <f ca="1">IF(ISNUMBER(OFFSET(TrayWtInput!$B$1,ROW()-1,2)),OFFSET(TrayWtInput!$B$1,ROW()-1,2),"")</f>
      </c>
      <c r="F152" s="6">
        <f aca="true" ca="1" t="shared" si="21" ref="F152:N161">IF(ROW()-1&gt;bout*F$1/traydist,OFFSET($E152,-bout*F$1/traydist,0),0)</f>
      </c>
      <c r="G152" s="6">
        <f ca="1" t="shared" si="21"/>
      </c>
      <c r="H152" s="6">
        <f ca="1" t="shared" si="21"/>
      </c>
      <c r="I152" s="6">
        <f ca="1" t="shared" si="21"/>
      </c>
      <c r="J152" s="6">
        <f ca="1" t="shared" si="21"/>
      </c>
      <c r="K152" s="6">
        <f ca="1" t="shared" si="21"/>
      </c>
      <c r="L152" s="6">
        <f ca="1" t="shared" si="21"/>
      </c>
      <c r="M152" s="6">
        <f ca="1" t="shared" si="21"/>
      </c>
      <c r="N152" s="6">
        <f ca="1" t="shared" si="21"/>
      </c>
      <c r="O152" s="6">
        <f t="shared" si="18"/>
        <v>0</v>
      </c>
      <c r="P152" s="6">
        <f>-SIGN(TrayWtInput!$C$2)*(ROW()-(trays+3)/2-4*bout/traydist)*traydist</f>
        <v>-59.25</v>
      </c>
    </row>
    <row r="153" spans="4:16" ht="12.75">
      <c r="D153" s="6">
        <f t="shared" si="17"/>
        <v>103.5</v>
      </c>
      <c r="E153" s="7">
        <f ca="1">IF(ISNUMBER(OFFSET(TrayWtInput!$B$1,ROW()-1,2)),OFFSET(TrayWtInput!$B$1,ROW()-1,2),"")</f>
      </c>
      <c r="F153" s="6">
        <f ca="1" t="shared" si="21"/>
      </c>
      <c r="G153" s="6">
        <f ca="1" t="shared" si="21"/>
      </c>
      <c r="H153" s="6">
        <f ca="1" t="shared" si="21"/>
      </c>
      <c r="I153" s="6">
        <f ca="1" t="shared" si="21"/>
      </c>
      <c r="J153" s="6">
        <f ca="1" t="shared" si="21"/>
      </c>
      <c r="K153" s="6">
        <f ca="1" t="shared" si="21"/>
      </c>
      <c r="L153" s="6">
        <f ca="1" t="shared" si="21"/>
      </c>
      <c r="M153" s="6">
        <f ca="1" t="shared" si="21"/>
      </c>
      <c r="N153" s="6">
        <f ca="1" t="shared" si="21"/>
      </c>
      <c r="O153" s="6">
        <f t="shared" si="18"/>
        <v>0</v>
      </c>
      <c r="P153" s="6">
        <f>-SIGN(TrayWtInput!$C$2)*(ROW()-(trays+3)/2-4*bout/traydist)*traydist</f>
        <v>-59.75</v>
      </c>
    </row>
    <row r="154" spans="4:16" ht="12.75">
      <c r="D154" s="6">
        <f t="shared" si="17"/>
        <v>104</v>
      </c>
      <c r="E154" s="7">
        <f ca="1">IF(ISNUMBER(OFFSET(TrayWtInput!$B$1,ROW()-1,2)),OFFSET(TrayWtInput!$B$1,ROW()-1,2),"")</f>
      </c>
      <c r="F154" s="6">
        <f ca="1" t="shared" si="21"/>
      </c>
      <c r="G154" s="6">
        <f ca="1" t="shared" si="21"/>
      </c>
      <c r="H154" s="6">
        <f ca="1" t="shared" si="21"/>
      </c>
      <c r="I154" s="6">
        <f ca="1" t="shared" si="21"/>
      </c>
      <c r="J154" s="6">
        <f ca="1" t="shared" si="21"/>
      </c>
      <c r="K154" s="6">
        <f ca="1" t="shared" si="21"/>
      </c>
      <c r="L154" s="6">
        <f ca="1" t="shared" si="21"/>
      </c>
      <c r="M154" s="6">
        <f ca="1" t="shared" si="21"/>
      </c>
      <c r="N154" s="6">
        <f ca="1" t="shared" si="21"/>
      </c>
      <c r="O154" s="6">
        <f t="shared" si="18"/>
        <v>0</v>
      </c>
      <c r="P154" s="6">
        <f>-SIGN(TrayWtInput!$C$2)*(ROW()-(trays+3)/2-4*bout/traydist)*traydist</f>
        <v>-60.25</v>
      </c>
    </row>
    <row r="155" spans="4:16" ht="12.75">
      <c r="D155" s="6">
        <f t="shared" si="17"/>
        <v>104.5</v>
      </c>
      <c r="E155" s="7">
        <f ca="1">IF(ISNUMBER(OFFSET(TrayWtInput!$B$1,ROW()-1,2)),OFFSET(TrayWtInput!$B$1,ROW()-1,2),"")</f>
      </c>
      <c r="F155" s="6">
        <f ca="1" t="shared" si="21"/>
      </c>
      <c r="G155" s="6">
        <f ca="1" t="shared" si="21"/>
      </c>
      <c r="H155" s="6">
        <f ca="1" t="shared" si="21"/>
      </c>
      <c r="I155" s="6">
        <f ca="1" t="shared" si="21"/>
      </c>
      <c r="J155" s="6">
        <f ca="1" t="shared" si="21"/>
      </c>
      <c r="K155" s="6">
        <f ca="1" t="shared" si="21"/>
      </c>
      <c r="L155" s="6">
        <f ca="1" t="shared" si="21"/>
      </c>
      <c r="M155" s="6">
        <f ca="1" t="shared" si="21"/>
      </c>
      <c r="N155" s="6">
        <f ca="1" t="shared" si="21"/>
      </c>
      <c r="O155" s="6">
        <f t="shared" si="18"/>
        <v>0</v>
      </c>
      <c r="P155" s="6">
        <f>-SIGN(TrayWtInput!$C$2)*(ROW()-(trays+3)/2-4*bout/traydist)*traydist</f>
        <v>-60.75</v>
      </c>
    </row>
    <row r="156" spans="4:16" ht="12.75">
      <c r="D156" s="6">
        <f t="shared" si="17"/>
        <v>105</v>
      </c>
      <c r="E156" s="7">
        <f ca="1">IF(ISNUMBER(OFFSET(TrayWtInput!$B$1,ROW()-1,2)),OFFSET(TrayWtInput!$B$1,ROW()-1,2),"")</f>
      </c>
      <c r="F156" s="6">
        <f ca="1" t="shared" si="21"/>
      </c>
      <c r="G156" s="6">
        <f ca="1" t="shared" si="21"/>
      </c>
      <c r="H156" s="6">
        <f ca="1" t="shared" si="21"/>
      </c>
      <c r="I156" s="6">
        <f ca="1" t="shared" si="21"/>
      </c>
      <c r="J156" s="6">
        <f ca="1" t="shared" si="21"/>
      </c>
      <c r="K156" s="6">
        <f ca="1" t="shared" si="21"/>
      </c>
      <c r="L156" s="6">
        <f ca="1" t="shared" si="21"/>
      </c>
      <c r="M156" s="6">
        <f ca="1" t="shared" si="21"/>
      </c>
      <c r="N156" s="6">
        <f ca="1" t="shared" si="21"/>
      </c>
      <c r="O156" s="6">
        <f t="shared" si="18"/>
        <v>0</v>
      </c>
      <c r="P156" s="6">
        <f>-SIGN(TrayWtInput!$C$2)*(ROW()-(trays+3)/2-4*bout/traydist)*traydist</f>
        <v>-61.25</v>
      </c>
    </row>
    <row r="157" spans="4:16" ht="12.75">
      <c r="D157" s="6">
        <f t="shared" si="17"/>
        <v>105.5</v>
      </c>
      <c r="E157" s="7">
        <f ca="1">IF(ISNUMBER(OFFSET(TrayWtInput!$B$1,ROW()-1,2)),OFFSET(TrayWtInput!$B$1,ROW()-1,2),"")</f>
      </c>
      <c r="F157" s="6">
        <f ca="1" t="shared" si="21"/>
      </c>
      <c r="G157" s="6">
        <f ca="1" t="shared" si="21"/>
      </c>
      <c r="H157" s="6">
        <f ca="1" t="shared" si="21"/>
      </c>
      <c r="I157" s="6">
        <f ca="1" t="shared" si="21"/>
      </c>
      <c r="J157" s="6">
        <f ca="1" t="shared" si="21"/>
      </c>
      <c r="K157" s="6">
        <f ca="1" t="shared" si="21"/>
      </c>
      <c r="L157" s="6">
        <f ca="1" t="shared" si="21"/>
      </c>
      <c r="M157" s="6">
        <f ca="1" t="shared" si="21"/>
      </c>
      <c r="N157" s="6">
        <f ca="1" t="shared" si="21"/>
      </c>
      <c r="O157" s="6">
        <f t="shared" si="18"/>
        <v>0</v>
      </c>
      <c r="P157" s="6">
        <f>-SIGN(TrayWtInput!$C$2)*(ROW()-(trays+3)/2-4*bout/traydist)*traydist</f>
        <v>-61.75</v>
      </c>
    </row>
    <row r="158" spans="4:16" ht="12.75">
      <c r="D158" s="6">
        <f t="shared" si="17"/>
        <v>106</v>
      </c>
      <c r="E158" s="7">
        <f ca="1">IF(ISNUMBER(OFFSET(TrayWtInput!$B$1,ROW()-1,2)),OFFSET(TrayWtInput!$B$1,ROW()-1,2),"")</f>
      </c>
      <c r="F158" s="6">
        <f ca="1" t="shared" si="21"/>
      </c>
      <c r="G158" s="6">
        <f ca="1" t="shared" si="21"/>
      </c>
      <c r="H158" s="6">
        <f ca="1" t="shared" si="21"/>
      </c>
      <c r="I158" s="6">
        <f ca="1" t="shared" si="21"/>
      </c>
      <c r="J158" s="6">
        <f ca="1" t="shared" si="21"/>
      </c>
      <c r="K158" s="6">
        <f ca="1" t="shared" si="21"/>
      </c>
      <c r="L158" s="6">
        <f ca="1" t="shared" si="21"/>
      </c>
      <c r="M158" s="6">
        <f ca="1" t="shared" si="21"/>
      </c>
      <c r="N158" s="6">
        <f ca="1" t="shared" si="21"/>
      </c>
      <c r="O158" s="6">
        <f t="shared" si="18"/>
        <v>0</v>
      </c>
      <c r="P158" s="6">
        <f>-SIGN(TrayWtInput!$C$2)*(ROW()-(trays+3)/2-4*bout/traydist)*traydist</f>
        <v>-62.25</v>
      </c>
    </row>
    <row r="159" spans="4:16" ht="12.75">
      <c r="D159" s="6">
        <f t="shared" si="17"/>
        <v>106.5</v>
      </c>
      <c r="E159" s="7">
        <f ca="1">IF(ISNUMBER(OFFSET(TrayWtInput!$B$1,ROW()-1,2)),OFFSET(TrayWtInput!$B$1,ROW()-1,2),"")</f>
      </c>
      <c r="F159" s="6">
        <f ca="1" t="shared" si="21"/>
      </c>
      <c r="G159" s="6">
        <f ca="1" t="shared" si="21"/>
      </c>
      <c r="H159" s="6">
        <f ca="1" t="shared" si="21"/>
      </c>
      <c r="I159" s="6">
        <f ca="1" t="shared" si="21"/>
      </c>
      <c r="J159" s="6">
        <f ca="1" t="shared" si="21"/>
      </c>
      <c r="K159" s="6">
        <f ca="1" t="shared" si="21"/>
      </c>
      <c r="L159" s="6">
        <f ca="1" t="shared" si="21"/>
      </c>
      <c r="M159" s="6">
        <f ca="1" t="shared" si="21"/>
      </c>
      <c r="N159" s="6">
        <f ca="1" t="shared" si="21"/>
      </c>
      <c r="O159" s="6">
        <f t="shared" si="18"/>
        <v>0</v>
      </c>
      <c r="P159" s="6">
        <f>-SIGN(TrayWtInput!$C$2)*(ROW()-(trays+3)/2-4*bout/traydist)*traydist</f>
        <v>-62.75</v>
      </c>
    </row>
    <row r="160" spans="4:16" ht="12.75">
      <c r="D160" s="6">
        <f t="shared" si="17"/>
        <v>107</v>
      </c>
      <c r="E160" s="7">
        <f ca="1">IF(ISNUMBER(OFFSET(TrayWtInput!$B$1,ROW()-1,2)),OFFSET(TrayWtInput!$B$1,ROW()-1,2),"")</f>
      </c>
      <c r="F160" s="6">
        <f ca="1" t="shared" si="21"/>
      </c>
      <c r="G160" s="6">
        <f ca="1" t="shared" si="21"/>
      </c>
      <c r="H160" s="6">
        <f ca="1" t="shared" si="21"/>
      </c>
      <c r="I160" s="6">
        <f ca="1" t="shared" si="21"/>
      </c>
      <c r="J160" s="6">
        <f ca="1" t="shared" si="21"/>
      </c>
      <c r="K160" s="6">
        <f ca="1" t="shared" si="21"/>
      </c>
      <c r="L160" s="6">
        <f ca="1" t="shared" si="21"/>
      </c>
      <c r="M160" s="6">
        <f ca="1" t="shared" si="21"/>
      </c>
      <c r="N160" s="6">
        <f ca="1" t="shared" si="21"/>
      </c>
      <c r="O160" s="6">
        <f t="shared" si="18"/>
        <v>0</v>
      </c>
      <c r="P160" s="6">
        <f>-SIGN(TrayWtInput!$C$2)*(ROW()-(trays+3)/2-4*bout/traydist)*traydist</f>
        <v>-63.25</v>
      </c>
    </row>
    <row r="161" spans="4:16" ht="12.75">
      <c r="D161" s="6">
        <f t="shared" si="17"/>
        <v>107.5</v>
      </c>
      <c r="E161" s="7">
        <f ca="1">IF(ISNUMBER(OFFSET(TrayWtInput!$B$1,ROW()-1,2)),OFFSET(TrayWtInput!$B$1,ROW()-1,2),"")</f>
      </c>
      <c r="F161" s="6">
        <f ca="1" t="shared" si="21"/>
      </c>
      <c r="G161" s="6">
        <f ca="1" t="shared" si="21"/>
      </c>
      <c r="H161" s="6">
        <f ca="1" t="shared" si="21"/>
      </c>
      <c r="I161" s="6">
        <f ca="1" t="shared" si="21"/>
      </c>
      <c r="J161" s="6">
        <f ca="1" t="shared" si="21"/>
      </c>
      <c r="K161" s="6">
        <f ca="1" t="shared" si="21"/>
      </c>
      <c r="L161" s="6">
        <f ca="1" t="shared" si="21"/>
      </c>
      <c r="M161" s="6">
        <f ca="1" t="shared" si="21"/>
      </c>
      <c r="N161" s="6">
        <f ca="1" t="shared" si="21"/>
      </c>
      <c r="O161" s="6">
        <f t="shared" si="18"/>
        <v>0</v>
      </c>
      <c r="P161" s="6">
        <f>-SIGN(TrayWtInput!$C$2)*(ROW()-(trays+3)/2-4*bout/traydist)*traydist</f>
        <v>-63.75</v>
      </c>
    </row>
    <row r="162" spans="4:16" ht="12.75">
      <c r="D162" s="6">
        <f t="shared" si="17"/>
        <v>108</v>
      </c>
      <c r="E162" s="7">
        <f ca="1">IF(ISNUMBER(OFFSET(TrayWtInput!$B$1,ROW()-1,2)),OFFSET(TrayWtInput!$B$1,ROW()-1,2),"")</f>
      </c>
      <c r="F162" s="6">
        <f aca="true" ca="1" t="shared" si="22" ref="F162:N171">IF(ROW()-1&gt;bout*F$1/traydist,OFFSET($E162,-bout*F$1/traydist,0),0)</f>
      </c>
      <c r="G162" s="6">
        <f ca="1" t="shared" si="22"/>
      </c>
      <c r="H162" s="6">
        <f ca="1" t="shared" si="22"/>
      </c>
      <c r="I162" s="6">
        <f ca="1" t="shared" si="22"/>
      </c>
      <c r="J162" s="6">
        <f ca="1" t="shared" si="22"/>
      </c>
      <c r="K162" s="6">
        <f ca="1" t="shared" si="22"/>
      </c>
      <c r="L162" s="6">
        <f ca="1" t="shared" si="22"/>
      </c>
      <c r="M162" s="6">
        <f ca="1" t="shared" si="22"/>
      </c>
      <c r="N162" s="6">
        <f ca="1" t="shared" si="22"/>
      </c>
      <c r="O162" s="6">
        <f t="shared" si="18"/>
        <v>0</v>
      </c>
      <c r="P162" s="6">
        <f>-SIGN(TrayWtInput!$C$2)*(ROW()-(trays+3)/2-4*bout/traydist)*traydist</f>
        <v>-64.25</v>
      </c>
    </row>
    <row r="163" spans="4:16" ht="12.75">
      <c r="D163" s="6">
        <f t="shared" si="17"/>
        <v>108.5</v>
      </c>
      <c r="E163" s="7">
        <f ca="1">IF(ISNUMBER(OFFSET(TrayWtInput!$B$1,ROW()-1,2)),OFFSET(TrayWtInput!$B$1,ROW()-1,2),"")</f>
      </c>
      <c r="F163" s="6">
        <f ca="1" t="shared" si="22"/>
      </c>
      <c r="G163" s="6">
        <f ca="1" t="shared" si="22"/>
      </c>
      <c r="H163" s="6">
        <f ca="1" t="shared" si="22"/>
      </c>
      <c r="I163" s="6">
        <f ca="1" t="shared" si="22"/>
      </c>
      <c r="J163" s="6">
        <f ca="1" t="shared" si="22"/>
      </c>
      <c r="K163" s="6">
        <f ca="1" t="shared" si="22"/>
      </c>
      <c r="L163" s="6">
        <f ca="1" t="shared" si="22"/>
      </c>
      <c r="M163" s="6">
        <f ca="1" t="shared" si="22"/>
      </c>
      <c r="N163" s="6">
        <f ca="1" t="shared" si="22"/>
      </c>
      <c r="O163" s="6">
        <f t="shared" si="18"/>
        <v>0</v>
      </c>
      <c r="P163" s="6">
        <f>-SIGN(TrayWtInput!$C$2)*(ROW()-(trays+3)/2-4*bout/traydist)*traydist</f>
        <v>-64.75</v>
      </c>
    </row>
    <row r="164" spans="4:16" ht="12.75">
      <c r="D164" s="6">
        <f t="shared" si="17"/>
        <v>109</v>
      </c>
      <c r="E164" s="7">
        <f ca="1">IF(ISNUMBER(OFFSET(TrayWtInput!$B$1,ROW()-1,2)),OFFSET(TrayWtInput!$B$1,ROW()-1,2),"")</f>
      </c>
      <c r="F164" s="6">
        <f ca="1" t="shared" si="22"/>
      </c>
      <c r="G164" s="6">
        <f ca="1" t="shared" si="22"/>
      </c>
      <c r="H164" s="6">
        <f ca="1" t="shared" si="22"/>
      </c>
      <c r="I164" s="6">
        <f ca="1" t="shared" si="22"/>
      </c>
      <c r="J164" s="6">
        <f ca="1" t="shared" si="22"/>
      </c>
      <c r="K164" s="6">
        <f ca="1" t="shared" si="22"/>
      </c>
      <c r="L164" s="6">
        <f ca="1" t="shared" si="22"/>
      </c>
      <c r="M164" s="6">
        <f ca="1" t="shared" si="22"/>
      </c>
      <c r="N164" s="6">
        <f ca="1" t="shared" si="22"/>
      </c>
      <c r="O164" s="6">
        <f t="shared" si="18"/>
        <v>0</v>
      </c>
      <c r="P164" s="6">
        <f>-SIGN(TrayWtInput!$C$2)*(ROW()-(trays+3)/2-4*bout/traydist)*traydist</f>
        <v>-65.25</v>
      </c>
    </row>
    <row r="165" spans="4:16" ht="12.75">
      <c r="D165" s="6">
        <f t="shared" si="17"/>
        <v>109.5</v>
      </c>
      <c r="E165" s="7">
        <f ca="1">IF(ISNUMBER(OFFSET(TrayWtInput!$B$1,ROW()-1,2)),OFFSET(TrayWtInput!$B$1,ROW()-1,2),"")</f>
      </c>
      <c r="F165" s="6">
        <f ca="1" t="shared" si="22"/>
      </c>
      <c r="G165" s="6">
        <f ca="1" t="shared" si="22"/>
      </c>
      <c r="H165" s="6">
        <f ca="1" t="shared" si="22"/>
      </c>
      <c r="I165" s="6">
        <f ca="1" t="shared" si="22"/>
      </c>
      <c r="J165" s="6">
        <f ca="1" t="shared" si="22"/>
      </c>
      <c r="K165" s="6">
        <f ca="1" t="shared" si="22"/>
      </c>
      <c r="L165" s="6">
        <f ca="1" t="shared" si="22"/>
      </c>
      <c r="M165" s="6">
        <f ca="1" t="shared" si="22"/>
      </c>
      <c r="N165" s="6">
        <f ca="1" t="shared" si="22"/>
      </c>
      <c r="O165" s="6">
        <f t="shared" si="18"/>
        <v>0</v>
      </c>
      <c r="P165" s="6">
        <f>-SIGN(TrayWtInput!$C$2)*(ROW()-(trays+3)/2-4*bout/traydist)*traydist</f>
        <v>-65.75</v>
      </c>
    </row>
    <row r="166" spans="4:16" ht="12.75">
      <c r="D166" s="6">
        <f t="shared" si="17"/>
        <v>110</v>
      </c>
      <c r="E166" s="7">
        <f ca="1">IF(ISNUMBER(OFFSET(TrayWtInput!$B$1,ROW()-1,2)),OFFSET(TrayWtInput!$B$1,ROW()-1,2),"")</f>
      </c>
      <c r="F166" s="6">
        <f ca="1" t="shared" si="22"/>
      </c>
      <c r="G166" s="6">
        <f ca="1" t="shared" si="22"/>
      </c>
      <c r="H166" s="6">
        <f ca="1" t="shared" si="22"/>
      </c>
      <c r="I166" s="6">
        <f ca="1" t="shared" si="22"/>
      </c>
      <c r="J166" s="6">
        <f ca="1" t="shared" si="22"/>
      </c>
      <c r="K166" s="6">
        <f ca="1" t="shared" si="22"/>
      </c>
      <c r="L166" s="6">
        <f ca="1" t="shared" si="22"/>
      </c>
      <c r="M166" s="6">
        <f ca="1" t="shared" si="22"/>
      </c>
      <c r="N166" s="6">
        <f ca="1" t="shared" si="22"/>
      </c>
      <c r="O166" s="6">
        <f t="shared" si="18"/>
        <v>0</v>
      </c>
      <c r="P166" s="6">
        <f>-SIGN(TrayWtInput!$C$2)*(ROW()-(trays+3)/2-4*bout/traydist)*traydist</f>
        <v>-66.25</v>
      </c>
    </row>
    <row r="167" spans="4:16" ht="12.75">
      <c r="D167" s="6">
        <f t="shared" si="17"/>
        <v>110.5</v>
      </c>
      <c r="E167" s="7">
        <f ca="1">IF(ISNUMBER(OFFSET(TrayWtInput!$B$1,ROW()-1,2)),OFFSET(TrayWtInput!$B$1,ROW()-1,2),"")</f>
      </c>
      <c r="F167" s="6">
        <f ca="1" t="shared" si="22"/>
      </c>
      <c r="G167" s="6">
        <f ca="1" t="shared" si="22"/>
      </c>
      <c r="H167" s="6">
        <f ca="1" t="shared" si="22"/>
      </c>
      <c r="I167" s="6">
        <f ca="1" t="shared" si="22"/>
      </c>
      <c r="J167" s="6">
        <f ca="1" t="shared" si="22"/>
      </c>
      <c r="K167" s="6">
        <f ca="1" t="shared" si="22"/>
      </c>
      <c r="L167" s="6">
        <f ca="1" t="shared" si="22"/>
      </c>
      <c r="M167" s="6">
        <f ca="1" t="shared" si="22"/>
      </c>
      <c r="N167" s="6">
        <f ca="1" t="shared" si="22"/>
      </c>
      <c r="O167" s="6">
        <f t="shared" si="18"/>
        <v>0</v>
      </c>
      <c r="P167" s="6">
        <f>-SIGN(TrayWtInput!$C$2)*(ROW()-(trays+3)/2-4*bout/traydist)*traydist</f>
        <v>-66.75</v>
      </c>
    </row>
    <row r="168" spans="4:16" ht="12.75">
      <c r="D168" s="6">
        <f t="shared" si="17"/>
        <v>111</v>
      </c>
      <c r="E168" s="7">
        <f ca="1">IF(ISNUMBER(OFFSET(TrayWtInput!$B$1,ROW()-1,2)),OFFSET(TrayWtInput!$B$1,ROW()-1,2),"")</f>
      </c>
      <c r="F168" s="6">
        <f ca="1" t="shared" si="22"/>
      </c>
      <c r="G168" s="6">
        <f ca="1" t="shared" si="22"/>
      </c>
      <c r="H168" s="6">
        <f ca="1" t="shared" si="22"/>
      </c>
      <c r="I168" s="6">
        <f ca="1" t="shared" si="22"/>
      </c>
      <c r="J168" s="6">
        <f ca="1" t="shared" si="22"/>
      </c>
      <c r="K168" s="6">
        <f ca="1" t="shared" si="22"/>
      </c>
      <c r="L168" s="6">
        <f ca="1" t="shared" si="22"/>
      </c>
      <c r="M168" s="6">
        <f ca="1" t="shared" si="22"/>
      </c>
      <c r="N168" s="6">
        <f ca="1" t="shared" si="22"/>
      </c>
      <c r="O168" s="6">
        <f t="shared" si="18"/>
        <v>0</v>
      </c>
      <c r="P168" s="6">
        <f>-SIGN(TrayWtInput!$C$2)*(ROW()-(trays+3)/2-4*bout/traydist)*traydist</f>
        <v>-67.25</v>
      </c>
    </row>
    <row r="169" spans="4:16" ht="12.75">
      <c r="D169" s="6">
        <f t="shared" si="17"/>
        <v>111.5</v>
      </c>
      <c r="E169" s="7">
        <f ca="1">IF(ISNUMBER(OFFSET(TrayWtInput!$B$1,ROW()-1,2)),OFFSET(TrayWtInput!$B$1,ROW()-1,2),"")</f>
      </c>
      <c r="F169" s="6">
        <f ca="1" t="shared" si="22"/>
      </c>
      <c r="G169" s="6">
        <f ca="1" t="shared" si="22"/>
      </c>
      <c r="H169" s="6">
        <f ca="1" t="shared" si="22"/>
      </c>
      <c r="I169" s="6">
        <f ca="1" t="shared" si="22"/>
      </c>
      <c r="J169" s="6">
        <f ca="1" t="shared" si="22"/>
      </c>
      <c r="K169" s="6">
        <f ca="1" t="shared" si="22"/>
      </c>
      <c r="L169" s="6">
        <f ca="1" t="shared" si="22"/>
      </c>
      <c r="M169" s="6">
        <f ca="1" t="shared" si="22"/>
      </c>
      <c r="N169" s="6">
        <f ca="1" t="shared" si="22"/>
      </c>
      <c r="O169" s="6">
        <f t="shared" si="18"/>
        <v>0</v>
      </c>
      <c r="P169" s="6">
        <f>-SIGN(TrayWtInput!$C$2)*(ROW()-(trays+3)/2-4*bout/traydist)*traydist</f>
        <v>-67.75</v>
      </c>
    </row>
    <row r="170" spans="4:16" ht="12.75">
      <c r="D170" s="6">
        <f t="shared" si="17"/>
        <v>112</v>
      </c>
      <c r="E170" s="7">
        <f ca="1">IF(ISNUMBER(OFFSET(TrayWtInput!$B$1,ROW()-1,2)),OFFSET(TrayWtInput!$B$1,ROW()-1,2),"")</f>
      </c>
      <c r="F170" s="6">
        <f ca="1" t="shared" si="22"/>
      </c>
      <c r="G170" s="6">
        <f ca="1" t="shared" si="22"/>
      </c>
      <c r="H170" s="6">
        <f ca="1" t="shared" si="22"/>
      </c>
      <c r="I170" s="6">
        <f ca="1" t="shared" si="22"/>
      </c>
      <c r="J170" s="6">
        <f ca="1" t="shared" si="22"/>
      </c>
      <c r="K170" s="6">
        <f ca="1" t="shared" si="22"/>
      </c>
      <c r="L170" s="6">
        <f ca="1" t="shared" si="22"/>
      </c>
      <c r="M170" s="6">
        <f ca="1" t="shared" si="22"/>
      </c>
      <c r="N170" s="6">
        <f ca="1" t="shared" si="22"/>
      </c>
      <c r="O170" s="6">
        <f t="shared" si="18"/>
        <v>0</v>
      </c>
      <c r="P170" s="6">
        <f>-SIGN(TrayWtInput!$C$2)*(ROW()-(trays+3)/2-4*bout/traydist)*traydist</f>
        <v>-68.25</v>
      </c>
    </row>
    <row r="171" spans="4:16" ht="12.75">
      <c r="D171" s="6">
        <f t="shared" si="17"/>
        <v>112.5</v>
      </c>
      <c r="E171" s="7">
        <f ca="1">IF(ISNUMBER(OFFSET(TrayWtInput!$B$1,ROW()-1,2)),OFFSET(TrayWtInput!$B$1,ROW()-1,2),"")</f>
      </c>
      <c r="F171" s="6">
        <f ca="1" t="shared" si="22"/>
      </c>
      <c r="G171" s="6">
        <f ca="1" t="shared" si="22"/>
      </c>
      <c r="H171" s="6">
        <f ca="1" t="shared" si="22"/>
      </c>
      <c r="I171" s="6">
        <f ca="1" t="shared" si="22"/>
      </c>
      <c r="J171" s="6">
        <f ca="1" t="shared" si="22"/>
      </c>
      <c r="K171" s="6">
        <f ca="1" t="shared" si="22"/>
      </c>
      <c r="L171" s="6">
        <f ca="1" t="shared" si="22"/>
      </c>
      <c r="M171" s="6">
        <f ca="1" t="shared" si="22"/>
      </c>
      <c r="N171" s="6">
        <f ca="1" t="shared" si="22"/>
      </c>
      <c r="O171" s="6">
        <f t="shared" si="18"/>
        <v>0</v>
      </c>
      <c r="P171" s="6">
        <f>-SIGN(TrayWtInput!$C$2)*(ROW()-(trays+3)/2-4*bout/traydist)*traydist</f>
        <v>-68.75</v>
      </c>
    </row>
    <row r="172" spans="4:16" ht="12.75">
      <c r="D172" s="6">
        <f t="shared" si="17"/>
        <v>113</v>
      </c>
      <c r="E172" s="7">
        <f ca="1">IF(ISNUMBER(OFFSET(TrayWtInput!$B$1,ROW()-1,2)),OFFSET(TrayWtInput!$B$1,ROW()-1,2),"")</f>
      </c>
      <c r="F172" s="6">
        <f aca="true" ca="1" t="shared" si="23" ref="F172:N181">IF(ROW()-1&gt;bout*F$1/traydist,OFFSET($E172,-bout*F$1/traydist,0),0)</f>
      </c>
      <c r="G172" s="6">
        <f ca="1" t="shared" si="23"/>
      </c>
      <c r="H172" s="6">
        <f ca="1" t="shared" si="23"/>
      </c>
      <c r="I172" s="6">
        <f ca="1" t="shared" si="23"/>
      </c>
      <c r="J172" s="6">
        <f ca="1" t="shared" si="23"/>
      </c>
      <c r="K172" s="6">
        <f ca="1" t="shared" si="23"/>
      </c>
      <c r="L172" s="6">
        <f ca="1" t="shared" si="23"/>
      </c>
      <c r="M172" s="6">
        <f ca="1" t="shared" si="23"/>
      </c>
      <c r="N172" s="6">
        <f ca="1" t="shared" si="23"/>
      </c>
      <c r="O172" s="6">
        <f t="shared" si="18"/>
        <v>0</v>
      </c>
      <c r="P172" s="6">
        <f>-SIGN(TrayWtInput!$C$2)*(ROW()-(trays+3)/2-4*bout/traydist)*traydist</f>
        <v>-69.25</v>
      </c>
    </row>
    <row r="173" spans="4:16" ht="12.75">
      <c r="D173" s="6">
        <f t="shared" si="17"/>
        <v>113.5</v>
      </c>
      <c r="E173" s="7">
        <f ca="1">IF(ISNUMBER(OFFSET(TrayWtInput!$B$1,ROW()-1,2)),OFFSET(TrayWtInput!$B$1,ROW()-1,2),"")</f>
      </c>
      <c r="F173" s="6">
        <f ca="1" t="shared" si="23"/>
      </c>
      <c r="G173" s="6">
        <f ca="1" t="shared" si="23"/>
      </c>
      <c r="H173" s="6">
        <f ca="1" t="shared" si="23"/>
      </c>
      <c r="I173" s="6">
        <f ca="1" t="shared" si="23"/>
      </c>
      <c r="J173" s="6">
        <f ca="1" t="shared" si="23"/>
      </c>
      <c r="K173" s="6">
        <f ca="1" t="shared" si="23"/>
      </c>
      <c r="L173" s="6">
        <f ca="1" t="shared" si="23"/>
      </c>
      <c r="M173" s="6">
        <f ca="1" t="shared" si="23"/>
      </c>
      <c r="N173" s="6">
        <f ca="1" t="shared" si="23"/>
      </c>
      <c r="O173" s="6">
        <f t="shared" si="18"/>
        <v>0</v>
      </c>
      <c r="P173" s="6">
        <f>-SIGN(TrayWtInput!$C$2)*(ROW()-(trays+3)/2-4*bout/traydist)*traydist</f>
        <v>-69.75</v>
      </c>
    </row>
    <row r="174" spans="4:16" ht="12.75">
      <c r="D174" s="6">
        <f t="shared" si="17"/>
        <v>114</v>
      </c>
      <c r="E174" s="7">
        <f ca="1">IF(ISNUMBER(OFFSET(TrayWtInput!$B$1,ROW()-1,2)),OFFSET(TrayWtInput!$B$1,ROW()-1,2),"")</f>
      </c>
      <c r="F174" s="6">
        <f ca="1" t="shared" si="23"/>
      </c>
      <c r="G174" s="6">
        <f ca="1" t="shared" si="23"/>
      </c>
      <c r="H174" s="6">
        <f ca="1" t="shared" si="23"/>
      </c>
      <c r="I174" s="6">
        <f ca="1" t="shared" si="23"/>
      </c>
      <c r="J174" s="6">
        <f ca="1" t="shared" si="23"/>
      </c>
      <c r="K174" s="6">
        <f ca="1" t="shared" si="23"/>
      </c>
      <c r="L174" s="6">
        <f ca="1" t="shared" si="23"/>
      </c>
      <c r="M174" s="6">
        <f ca="1" t="shared" si="23"/>
      </c>
      <c r="N174" s="6">
        <f ca="1" t="shared" si="23"/>
      </c>
      <c r="O174" s="6">
        <f t="shared" si="18"/>
        <v>0</v>
      </c>
      <c r="P174" s="6">
        <f>-SIGN(TrayWtInput!$C$2)*(ROW()-(trays+3)/2-4*bout/traydist)*traydist</f>
        <v>-70.25</v>
      </c>
    </row>
    <row r="175" spans="4:16" ht="12.75">
      <c r="D175" s="6">
        <f t="shared" si="17"/>
        <v>114.5</v>
      </c>
      <c r="E175" s="7">
        <f ca="1">IF(ISNUMBER(OFFSET(TrayWtInput!$B$1,ROW()-1,2)),OFFSET(TrayWtInput!$B$1,ROW()-1,2),"")</f>
      </c>
      <c r="F175" s="6">
        <f ca="1" t="shared" si="23"/>
      </c>
      <c r="G175" s="6">
        <f ca="1" t="shared" si="23"/>
      </c>
      <c r="H175" s="6">
        <f ca="1" t="shared" si="23"/>
      </c>
      <c r="I175" s="6">
        <f ca="1" t="shared" si="23"/>
      </c>
      <c r="J175" s="6">
        <f ca="1" t="shared" si="23"/>
      </c>
      <c r="K175" s="6">
        <f ca="1" t="shared" si="23"/>
      </c>
      <c r="L175" s="6">
        <f ca="1" t="shared" si="23"/>
      </c>
      <c r="M175" s="6">
        <f ca="1" t="shared" si="23"/>
      </c>
      <c r="N175" s="6">
        <f ca="1" t="shared" si="23"/>
      </c>
      <c r="O175" s="6">
        <f t="shared" si="18"/>
        <v>0</v>
      </c>
      <c r="P175" s="6">
        <f>-SIGN(TrayWtInput!$C$2)*(ROW()-(trays+3)/2-4*bout/traydist)*traydist</f>
        <v>-70.75</v>
      </c>
    </row>
    <row r="176" spans="4:16" ht="12.75">
      <c r="D176" s="6">
        <f t="shared" si="17"/>
        <v>115</v>
      </c>
      <c r="E176" s="7">
        <f ca="1">IF(ISNUMBER(OFFSET(TrayWtInput!$B$1,ROW()-1,2)),OFFSET(TrayWtInput!$B$1,ROW()-1,2),"")</f>
      </c>
      <c r="F176" s="6">
        <f ca="1" t="shared" si="23"/>
      </c>
      <c r="G176" s="6">
        <f ca="1" t="shared" si="23"/>
      </c>
      <c r="H176" s="6">
        <f ca="1" t="shared" si="23"/>
      </c>
      <c r="I176" s="6">
        <f ca="1" t="shared" si="23"/>
      </c>
      <c r="J176" s="6">
        <f ca="1" t="shared" si="23"/>
      </c>
      <c r="K176" s="6">
        <f ca="1" t="shared" si="23"/>
      </c>
      <c r="L176" s="6">
        <f ca="1" t="shared" si="23"/>
      </c>
      <c r="M176" s="6">
        <f ca="1" t="shared" si="23"/>
      </c>
      <c r="N176" s="6">
        <f ca="1" t="shared" si="23"/>
      </c>
      <c r="O176" s="6">
        <f t="shared" si="18"/>
        <v>0</v>
      </c>
      <c r="P176" s="6">
        <f>-SIGN(TrayWtInput!$C$2)*(ROW()-(trays+3)/2-4*bout/traydist)*traydist</f>
        <v>-71.25</v>
      </c>
    </row>
    <row r="177" spans="4:16" ht="12.75">
      <c r="D177" s="6">
        <f t="shared" si="17"/>
        <v>115.5</v>
      </c>
      <c r="E177" s="7">
        <f ca="1">IF(ISNUMBER(OFFSET(TrayWtInput!$B$1,ROW()-1,2)),OFFSET(TrayWtInput!$B$1,ROW()-1,2),"")</f>
      </c>
      <c r="F177" s="6">
        <f ca="1" t="shared" si="23"/>
      </c>
      <c r="G177" s="6">
        <f ca="1" t="shared" si="23"/>
      </c>
      <c r="H177" s="6">
        <f ca="1" t="shared" si="23"/>
      </c>
      <c r="I177" s="6">
        <f ca="1" t="shared" si="23"/>
      </c>
      <c r="J177" s="6">
        <f ca="1" t="shared" si="23"/>
      </c>
      <c r="K177" s="6">
        <f ca="1" t="shared" si="23"/>
      </c>
      <c r="L177" s="6">
        <f ca="1" t="shared" si="23"/>
      </c>
      <c r="M177" s="6">
        <f ca="1" t="shared" si="23"/>
      </c>
      <c r="N177" s="6">
        <f ca="1" t="shared" si="23"/>
      </c>
      <c r="O177" s="6">
        <f t="shared" si="18"/>
        <v>0</v>
      </c>
      <c r="P177" s="6">
        <f>-SIGN(TrayWtInput!$C$2)*(ROW()-(trays+3)/2-4*bout/traydist)*traydist</f>
        <v>-71.75</v>
      </c>
    </row>
    <row r="178" spans="4:16" ht="12.75">
      <c r="D178" s="6">
        <f t="shared" si="17"/>
        <v>116</v>
      </c>
      <c r="E178" s="7">
        <f ca="1">IF(ISNUMBER(OFFSET(TrayWtInput!$B$1,ROW()-1,2)),OFFSET(TrayWtInput!$B$1,ROW()-1,2),"")</f>
      </c>
      <c r="F178" s="6">
        <f ca="1" t="shared" si="23"/>
      </c>
      <c r="G178" s="6">
        <f ca="1" t="shared" si="23"/>
      </c>
      <c r="H178" s="6">
        <f ca="1" t="shared" si="23"/>
      </c>
      <c r="I178" s="6">
        <f ca="1" t="shared" si="23"/>
      </c>
      <c r="J178" s="6">
        <f ca="1" t="shared" si="23"/>
      </c>
      <c r="K178" s="6">
        <f ca="1" t="shared" si="23"/>
      </c>
      <c r="L178" s="6">
        <f ca="1" t="shared" si="23"/>
      </c>
      <c r="M178" s="6">
        <f ca="1" t="shared" si="23"/>
      </c>
      <c r="N178" s="6">
        <f ca="1" t="shared" si="23"/>
      </c>
      <c r="O178" s="6">
        <f t="shared" si="18"/>
        <v>0</v>
      </c>
      <c r="P178" s="6">
        <f>-SIGN(TrayWtInput!$C$2)*(ROW()-(trays+3)/2-4*bout/traydist)*traydist</f>
        <v>-72.25</v>
      </c>
    </row>
    <row r="179" spans="4:16" ht="12.75">
      <c r="D179" s="6">
        <f t="shared" si="17"/>
        <v>116.5</v>
      </c>
      <c r="E179" s="7">
        <f ca="1">IF(ISNUMBER(OFFSET(TrayWtInput!$B$1,ROW()-1,2)),OFFSET(TrayWtInput!$B$1,ROW()-1,2),"")</f>
      </c>
      <c r="F179" s="6">
        <f ca="1" t="shared" si="23"/>
      </c>
      <c r="G179" s="6">
        <f ca="1" t="shared" si="23"/>
      </c>
      <c r="H179" s="6">
        <f ca="1" t="shared" si="23"/>
      </c>
      <c r="I179" s="6">
        <f ca="1" t="shared" si="23"/>
      </c>
      <c r="J179" s="6">
        <f ca="1" t="shared" si="23"/>
      </c>
      <c r="K179" s="6">
        <f ca="1" t="shared" si="23"/>
      </c>
      <c r="L179" s="6">
        <f ca="1" t="shared" si="23"/>
      </c>
      <c r="M179" s="6">
        <f ca="1" t="shared" si="23"/>
      </c>
      <c r="N179" s="6">
        <f ca="1" t="shared" si="23"/>
      </c>
      <c r="O179" s="6">
        <f t="shared" si="18"/>
        <v>0</v>
      </c>
      <c r="P179" s="6">
        <f>-SIGN(TrayWtInput!$C$2)*(ROW()-(trays+3)/2-4*bout/traydist)*traydist</f>
        <v>-72.75</v>
      </c>
    </row>
    <row r="180" spans="4:16" ht="12.75">
      <c r="D180" s="6">
        <f t="shared" si="17"/>
        <v>117</v>
      </c>
      <c r="E180" s="7">
        <f ca="1">IF(ISNUMBER(OFFSET(TrayWtInput!$B$1,ROW()-1,2)),OFFSET(TrayWtInput!$B$1,ROW()-1,2),"")</f>
      </c>
      <c r="F180" s="6">
        <f ca="1" t="shared" si="23"/>
      </c>
      <c r="G180" s="6">
        <f ca="1" t="shared" si="23"/>
      </c>
      <c r="H180" s="6">
        <f ca="1" t="shared" si="23"/>
      </c>
      <c r="I180" s="6">
        <f ca="1" t="shared" si="23"/>
      </c>
      <c r="J180" s="6">
        <f ca="1" t="shared" si="23"/>
      </c>
      <c r="K180" s="6">
        <f ca="1" t="shared" si="23"/>
      </c>
      <c r="L180" s="6">
        <f ca="1" t="shared" si="23"/>
      </c>
      <c r="M180" s="6">
        <f ca="1" t="shared" si="23"/>
      </c>
      <c r="N180" s="6">
        <f ca="1" t="shared" si="23"/>
      </c>
      <c r="O180" s="6">
        <f t="shared" si="18"/>
        <v>0</v>
      </c>
      <c r="P180" s="6">
        <f>-SIGN(TrayWtInput!$C$2)*(ROW()-(trays+3)/2-4*bout/traydist)*traydist</f>
        <v>-73.25</v>
      </c>
    </row>
    <row r="181" spans="4:16" ht="12.75">
      <c r="D181" s="6">
        <f t="shared" si="17"/>
        <v>117.5</v>
      </c>
      <c r="E181" s="7">
        <f ca="1">IF(ISNUMBER(OFFSET(TrayWtInput!$B$1,ROW()-1,2)),OFFSET(TrayWtInput!$B$1,ROW()-1,2),"")</f>
      </c>
      <c r="F181" s="6">
        <f ca="1" t="shared" si="23"/>
      </c>
      <c r="G181" s="6">
        <f ca="1" t="shared" si="23"/>
      </c>
      <c r="H181" s="6">
        <f ca="1" t="shared" si="23"/>
      </c>
      <c r="I181" s="6">
        <f ca="1" t="shared" si="23"/>
      </c>
      <c r="J181" s="6">
        <f ca="1" t="shared" si="23"/>
      </c>
      <c r="K181" s="6">
        <f ca="1" t="shared" si="23"/>
      </c>
      <c r="L181" s="6">
        <f ca="1" t="shared" si="23"/>
      </c>
      <c r="M181" s="6">
        <f ca="1" t="shared" si="23"/>
      </c>
      <c r="N181" s="6">
        <f ca="1" t="shared" si="23"/>
      </c>
      <c r="O181" s="6">
        <f t="shared" si="18"/>
        <v>0</v>
      </c>
      <c r="P181" s="6">
        <f>-SIGN(TrayWtInput!$C$2)*(ROW()-(trays+3)/2-4*bout/traydist)*traydist</f>
        <v>-73.75</v>
      </c>
    </row>
    <row r="182" spans="4:16" ht="12.75">
      <c r="D182" s="6">
        <f t="shared" si="17"/>
        <v>118</v>
      </c>
      <c r="E182" s="7">
        <f ca="1">IF(ISNUMBER(OFFSET(TrayWtInput!$B$1,ROW()-1,2)),OFFSET(TrayWtInput!$B$1,ROW()-1,2),"")</f>
      </c>
      <c r="F182" s="6">
        <f aca="true" ca="1" t="shared" si="24" ref="F182:N191">IF(ROW()-1&gt;bout*F$1/traydist,OFFSET($E182,-bout*F$1/traydist,0),0)</f>
      </c>
      <c r="G182" s="6">
        <f ca="1" t="shared" si="24"/>
      </c>
      <c r="H182" s="6">
        <f ca="1" t="shared" si="24"/>
      </c>
      <c r="I182" s="6">
        <f ca="1" t="shared" si="24"/>
      </c>
      <c r="J182" s="6">
        <f ca="1" t="shared" si="24"/>
      </c>
      <c r="K182" s="6">
        <f ca="1" t="shared" si="24"/>
      </c>
      <c r="L182" s="6">
        <f ca="1" t="shared" si="24"/>
      </c>
      <c r="M182" s="6">
        <f ca="1" t="shared" si="24"/>
      </c>
      <c r="N182" s="6">
        <f ca="1" t="shared" si="24"/>
      </c>
      <c r="O182" s="6">
        <f t="shared" si="18"/>
        <v>0</v>
      </c>
      <c r="P182" s="6">
        <f>-SIGN(TrayWtInput!$C$2)*(ROW()-(trays+3)/2-4*bout/traydist)*traydist</f>
        <v>-74.25</v>
      </c>
    </row>
    <row r="183" spans="4:16" ht="12.75">
      <c r="D183" s="6">
        <f t="shared" si="17"/>
        <v>118.5</v>
      </c>
      <c r="E183" s="7">
        <f ca="1">IF(ISNUMBER(OFFSET(TrayWtInput!$B$1,ROW()-1,2)),OFFSET(TrayWtInput!$B$1,ROW()-1,2),"")</f>
      </c>
      <c r="F183" s="6">
        <f ca="1" t="shared" si="24"/>
      </c>
      <c r="G183" s="6">
        <f ca="1" t="shared" si="24"/>
      </c>
      <c r="H183" s="6">
        <f ca="1" t="shared" si="24"/>
      </c>
      <c r="I183" s="6">
        <f ca="1" t="shared" si="24"/>
      </c>
      <c r="J183" s="6">
        <f ca="1" t="shared" si="24"/>
      </c>
      <c r="K183" s="6">
        <f ca="1" t="shared" si="24"/>
      </c>
      <c r="L183" s="6">
        <f ca="1" t="shared" si="24"/>
      </c>
      <c r="M183" s="6">
        <f ca="1" t="shared" si="24"/>
      </c>
      <c r="N183" s="6">
        <f ca="1" t="shared" si="24"/>
      </c>
      <c r="O183" s="6">
        <f t="shared" si="18"/>
        <v>0</v>
      </c>
      <c r="P183" s="6">
        <f>-SIGN(TrayWtInput!$C$2)*(ROW()-(trays+3)/2-4*bout/traydist)*traydist</f>
        <v>-74.75</v>
      </c>
    </row>
    <row r="184" spans="4:16" ht="12.75">
      <c r="D184" s="6">
        <f t="shared" si="17"/>
        <v>119</v>
      </c>
      <c r="E184" s="7">
        <f ca="1">IF(ISNUMBER(OFFSET(TrayWtInput!$B$1,ROW()-1,2)),OFFSET(TrayWtInput!$B$1,ROW()-1,2),"")</f>
      </c>
      <c r="F184" s="6">
        <f ca="1" t="shared" si="24"/>
      </c>
      <c r="G184" s="6">
        <f ca="1" t="shared" si="24"/>
      </c>
      <c r="H184" s="6">
        <f ca="1" t="shared" si="24"/>
      </c>
      <c r="I184" s="6">
        <f ca="1" t="shared" si="24"/>
      </c>
      <c r="J184" s="6">
        <f ca="1" t="shared" si="24"/>
      </c>
      <c r="K184" s="6">
        <f ca="1" t="shared" si="24"/>
      </c>
      <c r="L184" s="6">
        <f ca="1" t="shared" si="24"/>
      </c>
      <c r="M184" s="6">
        <f ca="1" t="shared" si="24"/>
      </c>
      <c r="N184" s="6">
        <f ca="1" t="shared" si="24"/>
      </c>
      <c r="O184" s="6">
        <f t="shared" si="18"/>
        <v>0</v>
      </c>
      <c r="P184" s="6">
        <f>-SIGN(TrayWtInput!$C$2)*(ROW()-(trays+3)/2-4*bout/traydist)*traydist</f>
        <v>-75.25</v>
      </c>
    </row>
    <row r="185" spans="4:16" ht="12.75">
      <c r="D185" s="6">
        <f t="shared" si="17"/>
        <v>119.5</v>
      </c>
      <c r="E185" s="7">
        <f ca="1">IF(ISNUMBER(OFFSET(TrayWtInput!$B$1,ROW()-1,2)),OFFSET(TrayWtInput!$B$1,ROW()-1,2),"")</f>
      </c>
      <c r="F185" s="6">
        <f ca="1" t="shared" si="24"/>
      </c>
      <c r="G185" s="6">
        <f ca="1" t="shared" si="24"/>
      </c>
      <c r="H185" s="6">
        <f ca="1" t="shared" si="24"/>
      </c>
      <c r="I185" s="6">
        <f ca="1" t="shared" si="24"/>
      </c>
      <c r="J185" s="6">
        <f ca="1" t="shared" si="24"/>
      </c>
      <c r="K185" s="6">
        <f ca="1" t="shared" si="24"/>
      </c>
      <c r="L185" s="6">
        <f ca="1" t="shared" si="24"/>
      </c>
      <c r="M185" s="6">
        <f ca="1" t="shared" si="24"/>
      </c>
      <c r="N185" s="6">
        <f ca="1" t="shared" si="24"/>
      </c>
      <c r="O185" s="6">
        <f t="shared" si="18"/>
        <v>0</v>
      </c>
      <c r="P185" s="6">
        <f>-SIGN(TrayWtInput!$C$2)*(ROW()-(trays+3)/2-4*bout/traydist)*traydist</f>
        <v>-75.75</v>
      </c>
    </row>
    <row r="186" spans="4:16" ht="12.75">
      <c r="D186" s="6">
        <f t="shared" si="17"/>
        <v>120</v>
      </c>
      <c r="E186" s="7">
        <f ca="1">IF(ISNUMBER(OFFSET(TrayWtInput!$B$1,ROW()-1,2)),OFFSET(TrayWtInput!$B$1,ROW()-1,2),"")</f>
      </c>
      <c r="F186" s="6">
        <f ca="1" t="shared" si="24"/>
      </c>
      <c r="G186" s="6">
        <f ca="1" t="shared" si="24"/>
      </c>
      <c r="H186" s="6">
        <f ca="1" t="shared" si="24"/>
      </c>
      <c r="I186" s="6">
        <f ca="1" t="shared" si="24"/>
      </c>
      <c r="J186" s="6">
        <f ca="1" t="shared" si="24"/>
      </c>
      <c r="K186" s="6">
        <f ca="1" t="shared" si="24"/>
      </c>
      <c r="L186" s="6">
        <f ca="1" t="shared" si="24"/>
      </c>
      <c r="M186" s="6">
        <f ca="1" t="shared" si="24"/>
      </c>
      <c r="N186" s="6">
        <f ca="1" t="shared" si="24"/>
      </c>
      <c r="O186" s="6">
        <f t="shared" si="18"/>
        <v>0</v>
      </c>
      <c r="P186" s="6">
        <f>-SIGN(TrayWtInput!$C$2)*(ROW()-(trays+3)/2-4*bout/traydist)*traydist</f>
        <v>-76.25</v>
      </c>
    </row>
    <row r="187" spans="4:16" ht="12.75">
      <c r="D187" s="6">
        <f t="shared" si="17"/>
        <v>120.5</v>
      </c>
      <c r="E187" s="7">
        <f ca="1">IF(ISNUMBER(OFFSET(TrayWtInput!$B$1,ROW()-1,2)),OFFSET(TrayWtInput!$B$1,ROW()-1,2),"")</f>
      </c>
      <c r="F187" s="6">
        <f ca="1" t="shared" si="24"/>
      </c>
      <c r="G187" s="6">
        <f ca="1" t="shared" si="24"/>
      </c>
      <c r="H187" s="6">
        <f ca="1" t="shared" si="24"/>
      </c>
      <c r="I187" s="6">
        <f ca="1" t="shared" si="24"/>
      </c>
      <c r="J187" s="6">
        <f ca="1" t="shared" si="24"/>
      </c>
      <c r="K187" s="6">
        <f ca="1" t="shared" si="24"/>
      </c>
      <c r="L187" s="6">
        <f ca="1" t="shared" si="24"/>
      </c>
      <c r="M187" s="6">
        <f ca="1" t="shared" si="24"/>
      </c>
      <c r="N187" s="6">
        <f ca="1" t="shared" si="24"/>
      </c>
      <c r="O187" s="6">
        <f t="shared" si="18"/>
        <v>0</v>
      </c>
      <c r="P187" s="6">
        <f>-SIGN(TrayWtInput!$C$2)*(ROW()-(trays+3)/2-4*bout/traydist)*traydist</f>
        <v>-76.75</v>
      </c>
    </row>
    <row r="188" spans="4:16" ht="12.75">
      <c r="D188" s="6">
        <f t="shared" si="17"/>
        <v>121</v>
      </c>
      <c r="E188" s="7">
        <f ca="1">IF(ISNUMBER(OFFSET(TrayWtInput!$B$1,ROW()-1,2)),OFFSET(TrayWtInput!$B$1,ROW()-1,2),"")</f>
      </c>
      <c r="F188" s="6">
        <f ca="1" t="shared" si="24"/>
      </c>
      <c r="G188" s="6">
        <f ca="1" t="shared" si="24"/>
      </c>
      <c r="H188" s="6">
        <f ca="1" t="shared" si="24"/>
      </c>
      <c r="I188" s="6">
        <f ca="1" t="shared" si="24"/>
      </c>
      <c r="J188" s="6">
        <f ca="1" t="shared" si="24"/>
      </c>
      <c r="K188" s="6">
        <f ca="1" t="shared" si="24"/>
      </c>
      <c r="L188" s="6">
        <f ca="1" t="shared" si="24"/>
      </c>
      <c r="M188" s="6">
        <f ca="1" t="shared" si="24"/>
      </c>
      <c r="N188" s="6">
        <f ca="1" t="shared" si="24"/>
      </c>
      <c r="O188" s="6">
        <f t="shared" si="18"/>
        <v>0</v>
      </c>
      <c r="P188" s="6">
        <f>-SIGN(TrayWtInput!$C$2)*(ROW()-(trays+3)/2-4*bout/traydist)*traydist</f>
        <v>-77.25</v>
      </c>
    </row>
    <row r="189" spans="4:16" ht="12.75">
      <c r="D189" s="6">
        <f t="shared" si="17"/>
        <v>121.5</v>
      </c>
      <c r="E189" s="7">
        <f ca="1">IF(ISNUMBER(OFFSET(TrayWtInput!$B$1,ROW()-1,2)),OFFSET(TrayWtInput!$B$1,ROW()-1,2),"")</f>
      </c>
      <c r="F189" s="6">
        <f ca="1" t="shared" si="24"/>
      </c>
      <c r="G189" s="6">
        <f ca="1" t="shared" si="24"/>
      </c>
      <c r="H189" s="6">
        <f ca="1" t="shared" si="24"/>
      </c>
      <c r="I189" s="6">
        <f ca="1" t="shared" si="24"/>
      </c>
      <c r="J189" s="6">
        <f ca="1" t="shared" si="24"/>
      </c>
      <c r="K189" s="6">
        <f ca="1" t="shared" si="24"/>
      </c>
      <c r="L189" s="6">
        <f ca="1" t="shared" si="24"/>
      </c>
      <c r="M189" s="6">
        <f ca="1" t="shared" si="24"/>
      </c>
      <c r="N189" s="6">
        <f ca="1" t="shared" si="24"/>
      </c>
      <c r="O189" s="6">
        <f t="shared" si="18"/>
        <v>0</v>
      </c>
      <c r="P189" s="6">
        <f>-SIGN(TrayWtInput!$C$2)*(ROW()-(trays+3)/2-4*bout/traydist)*traydist</f>
        <v>-77.75</v>
      </c>
    </row>
    <row r="190" spans="4:16" ht="12.75">
      <c r="D190" s="6">
        <f t="shared" si="17"/>
        <v>122</v>
      </c>
      <c r="E190" s="7">
        <f ca="1">IF(ISNUMBER(OFFSET(TrayWtInput!$B$1,ROW()-1,2)),OFFSET(TrayWtInput!$B$1,ROW()-1,2),"")</f>
      </c>
      <c r="F190" s="6">
        <f ca="1" t="shared" si="24"/>
      </c>
      <c r="G190" s="6">
        <f ca="1" t="shared" si="24"/>
      </c>
      <c r="H190" s="6">
        <f ca="1" t="shared" si="24"/>
      </c>
      <c r="I190" s="6">
        <f ca="1" t="shared" si="24"/>
      </c>
      <c r="J190" s="6">
        <f ca="1" t="shared" si="24"/>
      </c>
      <c r="K190" s="6">
        <f ca="1" t="shared" si="24"/>
      </c>
      <c r="L190" s="6">
        <f ca="1" t="shared" si="24"/>
      </c>
      <c r="M190" s="6">
        <f ca="1" t="shared" si="24"/>
      </c>
      <c r="N190" s="6">
        <f ca="1" t="shared" si="24"/>
      </c>
      <c r="O190" s="6">
        <f t="shared" si="18"/>
        <v>0</v>
      </c>
      <c r="P190" s="6">
        <f>-SIGN(TrayWtInput!$C$2)*(ROW()-(trays+3)/2-4*bout/traydist)*traydist</f>
        <v>-78.25</v>
      </c>
    </row>
    <row r="191" spans="4:16" ht="12.75">
      <c r="D191" s="6">
        <f t="shared" si="17"/>
        <v>122.5</v>
      </c>
      <c r="E191" s="7">
        <f ca="1">IF(ISNUMBER(OFFSET(TrayWtInput!$B$1,ROW()-1,2)),OFFSET(TrayWtInput!$B$1,ROW()-1,2),"")</f>
      </c>
      <c r="F191" s="6">
        <f ca="1" t="shared" si="24"/>
      </c>
      <c r="G191" s="6">
        <f ca="1" t="shared" si="24"/>
      </c>
      <c r="H191" s="6">
        <f ca="1" t="shared" si="24"/>
      </c>
      <c r="I191" s="6">
        <f ca="1" t="shared" si="24"/>
      </c>
      <c r="J191" s="6">
        <f ca="1" t="shared" si="24"/>
      </c>
      <c r="K191" s="6">
        <f ca="1" t="shared" si="24"/>
      </c>
      <c r="L191" s="6">
        <f ca="1" t="shared" si="24"/>
      </c>
      <c r="M191" s="6">
        <f ca="1" t="shared" si="24"/>
      </c>
      <c r="N191" s="6">
        <f ca="1" t="shared" si="24"/>
      </c>
      <c r="O191" s="6">
        <f t="shared" si="18"/>
        <v>0</v>
      </c>
      <c r="P191" s="6">
        <f>-SIGN(TrayWtInput!$C$2)*(ROW()-(trays+3)/2-4*bout/traydist)*traydist</f>
        <v>-78.75</v>
      </c>
    </row>
    <row r="192" spans="4:16" ht="12.75">
      <c r="D192" s="6">
        <f t="shared" si="17"/>
        <v>123</v>
      </c>
      <c r="E192" s="7">
        <f ca="1">IF(ISNUMBER(OFFSET(TrayWtInput!$B$1,ROW()-1,2)),OFFSET(TrayWtInput!$B$1,ROW()-1,2),"")</f>
      </c>
      <c r="F192" s="6">
        <f aca="true" ca="1" t="shared" si="25" ref="F192:N201">IF(ROW()-1&gt;bout*F$1/traydist,OFFSET($E192,-bout*F$1/traydist,0),0)</f>
      </c>
      <c r="G192" s="6">
        <f ca="1" t="shared" si="25"/>
      </c>
      <c r="H192" s="6">
        <f ca="1" t="shared" si="25"/>
      </c>
      <c r="I192" s="6">
        <f ca="1" t="shared" si="25"/>
      </c>
      <c r="J192" s="6">
        <f ca="1" t="shared" si="25"/>
      </c>
      <c r="K192" s="6">
        <f ca="1" t="shared" si="25"/>
      </c>
      <c r="L192" s="6">
        <f ca="1" t="shared" si="25"/>
      </c>
      <c r="M192" s="6">
        <f ca="1" t="shared" si="25"/>
      </c>
      <c r="N192" s="6">
        <f ca="1" t="shared" si="25"/>
      </c>
      <c r="O192" s="6">
        <f t="shared" si="18"/>
        <v>0</v>
      </c>
      <c r="P192" s="6">
        <f>-SIGN(TrayWtInput!$C$2)*(ROW()-(trays+3)/2-4*bout/traydist)*traydist</f>
        <v>-79.25</v>
      </c>
    </row>
    <row r="193" spans="4:16" ht="12.75">
      <c r="D193" s="6">
        <f t="shared" si="17"/>
        <v>123.5</v>
      </c>
      <c r="E193" s="7">
        <f ca="1">IF(ISNUMBER(OFFSET(TrayWtInput!$B$1,ROW()-1,2)),OFFSET(TrayWtInput!$B$1,ROW()-1,2),"")</f>
      </c>
      <c r="F193" s="6">
        <f ca="1" t="shared" si="25"/>
      </c>
      <c r="G193" s="6">
        <f ca="1" t="shared" si="25"/>
      </c>
      <c r="H193" s="6">
        <f ca="1" t="shared" si="25"/>
      </c>
      <c r="I193" s="6">
        <f ca="1" t="shared" si="25"/>
      </c>
      <c r="J193" s="6">
        <f ca="1" t="shared" si="25"/>
      </c>
      <c r="K193" s="6">
        <f ca="1" t="shared" si="25"/>
      </c>
      <c r="L193" s="6">
        <f ca="1" t="shared" si="25"/>
      </c>
      <c r="M193" s="6">
        <f ca="1" t="shared" si="25"/>
      </c>
      <c r="N193" s="6">
        <f ca="1" t="shared" si="25"/>
      </c>
      <c r="O193" s="6">
        <f t="shared" si="18"/>
        <v>0</v>
      </c>
      <c r="P193" s="6">
        <f>-SIGN(TrayWtInput!$C$2)*(ROW()-(trays+3)/2-4*bout/traydist)*traydist</f>
        <v>-79.75</v>
      </c>
    </row>
    <row r="194" spans="4:16" ht="12.75">
      <c r="D194" s="6">
        <f t="shared" si="17"/>
        <v>124</v>
      </c>
      <c r="E194" s="7">
        <f ca="1">IF(ISNUMBER(OFFSET(TrayWtInput!$B$1,ROW()-1,2)),OFFSET(TrayWtInput!$B$1,ROW()-1,2),"")</f>
      </c>
      <c r="F194" s="6">
        <f ca="1" t="shared" si="25"/>
      </c>
      <c r="G194" s="6">
        <f ca="1" t="shared" si="25"/>
      </c>
      <c r="H194" s="6">
        <f ca="1" t="shared" si="25"/>
      </c>
      <c r="I194" s="6">
        <f ca="1" t="shared" si="25"/>
      </c>
      <c r="J194" s="6">
        <f ca="1" t="shared" si="25"/>
      </c>
      <c r="K194" s="6">
        <f ca="1" t="shared" si="25"/>
      </c>
      <c r="L194" s="6">
        <f ca="1" t="shared" si="25"/>
      </c>
      <c r="M194" s="6">
        <f ca="1" t="shared" si="25"/>
      </c>
      <c r="N194" s="6">
        <f ca="1" t="shared" si="25"/>
      </c>
      <c r="O194" s="6">
        <f t="shared" si="18"/>
        <v>0</v>
      </c>
      <c r="P194" s="6">
        <f>-SIGN(TrayWtInput!$C$2)*(ROW()-(trays+3)/2-4*bout/traydist)*traydist</f>
        <v>-80.25</v>
      </c>
    </row>
    <row r="195" spans="4:16" ht="12.75">
      <c r="D195" s="6">
        <f aca="true" t="shared" si="26" ref="D195:D258">D194+traydist</f>
        <v>124.5</v>
      </c>
      <c r="E195" s="7">
        <f ca="1">IF(ISNUMBER(OFFSET(TrayWtInput!$B$1,ROW()-1,2)),OFFSET(TrayWtInput!$B$1,ROW()-1,2),"")</f>
      </c>
      <c r="F195" s="6">
        <f ca="1" t="shared" si="25"/>
      </c>
      <c r="G195" s="6">
        <f ca="1" t="shared" si="25"/>
      </c>
      <c r="H195" s="6">
        <f ca="1" t="shared" si="25"/>
      </c>
      <c r="I195" s="6">
        <f ca="1" t="shared" si="25"/>
      </c>
      <c r="J195" s="6">
        <f ca="1" t="shared" si="25"/>
      </c>
      <c r="K195" s="6">
        <f ca="1" t="shared" si="25"/>
      </c>
      <c r="L195" s="6">
        <f ca="1" t="shared" si="25"/>
      </c>
      <c r="M195" s="6">
        <f ca="1" t="shared" si="25"/>
      </c>
      <c r="N195" s="6">
        <f ca="1" t="shared" si="25"/>
      </c>
      <c r="O195" s="6">
        <f aca="true" t="shared" si="27" ref="O195:O241">SUM(E195:N195)</f>
        <v>0</v>
      </c>
      <c r="P195" s="6">
        <f>-SIGN(TrayWtInput!$C$2)*(ROW()-(trays+3)/2-4*bout/traydist)*traydist</f>
        <v>-80.75</v>
      </c>
    </row>
    <row r="196" spans="4:16" ht="12.75">
      <c r="D196" s="6">
        <f t="shared" si="26"/>
        <v>125</v>
      </c>
      <c r="E196" s="7">
        <f ca="1">IF(ISNUMBER(OFFSET(TrayWtInput!$B$1,ROW()-1,2)),OFFSET(TrayWtInput!$B$1,ROW()-1,2),"")</f>
      </c>
      <c r="F196" s="6">
        <f ca="1" t="shared" si="25"/>
      </c>
      <c r="G196" s="6">
        <f ca="1" t="shared" si="25"/>
      </c>
      <c r="H196" s="6">
        <f ca="1" t="shared" si="25"/>
      </c>
      <c r="I196" s="6">
        <f ca="1" t="shared" si="25"/>
      </c>
      <c r="J196" s="6">
        <f ca="1" t="shared" si="25"/>
      </c>
      <c r="K196" s="6">
        <f ca="1" t="shared" si="25"/>
      </c>
      <c r="L196" s="6">
        <f ca="1" t="shared" si="25"/>
      </c>
      <c r="M196" s="6">
        <f ca="1" t="shared" si="25"/>
      </c>
      <c r="N196" s="6">
        <f ca="1" t="shared" si="25"/>
      </c>
      <c r="O196" s="6">
        <f t="shared" si="27"/>
        <v>0</v>
      </c>
      <c r="P196" s="6">
        <f>-SIGN(TrayWtInput!$C$2)*(ROW()-(trays+3)/2-4*bout/traydist)*traydist</f>
        <v>-81.25</v>
      </c>
    </row>
    <row r="197" spans="4:16" ht="12.75">
      <c r="D197" s="6">
        <f t="shared" si="26"/>
        <v>125.5</v>
      </c>
      <c r="E197" s="7">
        <f ca="1">IF(ISNUMBER(OFFSET(TrayWtInput!$B$1,ROW()-1,2)),OFFSET(TrayWtInput!$B$1,ROW()-1,2),"")</f>
      </c>
      <c r="F197" s="6">
        <f ca="1" t="shared" si="25"/>
      </c>
      <c r="G197" s="6">
        <f ca="1" t="shared" si="25"/>
      </c>
      <c r="H197" s="6">
        <f ca="1" t="shared" si="25"/>
      </c>
      <c r="I197" s="6">
        <f ca="1" t="shared" si="25"/>
      </c>
      <c r="J197" s="6">
        <f ca="1" t="shared" si="25"/>
      </c>
      <c r="K197" s="6">
        <f ca="1" t="shared" si="25"/>
      </c>
      <c r="L197" s="6">
        <f ca="1" t="shared" si="25"/>
      </c>
      <c r="M197" s="6">
        <f ca="1" t="shared" si="25"/>
      </c>
      <c r="N197" s="6">
        <f ca="1" t="shared" si="25"/>
      </c>
      <c r="O197" s="6">
        <f t="shared" si="27"/>
        <v>0</v>
      </c>
      <c r="P197" s="6">
        <f>-SIGN(TrayWtInput!$C$2)*(ROW()-(trays+3)/2-4*bout/traydist)*traydist</f>
        <v>-81.75</v>
      </c>
    </row>
    <row r="198" spans="4:16" ht="12.75">
      <c r="D198" s="6">
        <f t="shared" si="26"/>
        <v>126</v>
      </c>
      <c r="E198" s="7">
        <f ca="1">IF(ISNUMBER(OFFSET(TrayWtInput!$B$1,ROW()-1,2)),OFFSET(TrayWtInput!$B$1,ROW()-1,2),"")</f>
      </c>
      <c r="F198" s="6">
        <f ca="1" t="shared" si="25"/>
      </c>
      <c r="G198" s="6">
        <f ca="1" t="shared" si="25"/>
      </c>
      <c r="H198" s="6">
        <f ca="1" t="shared" si="25"/>
      </c>
      <c r="I198" s="6">
        <f ca="1" t="shared" si="25"/>
      </c>
      <c r="J198" s="6">
        <f ca="1" t="shared" si="25"/>
      </c>
      <c r="K198" s="6">
        <f ca="1" t="shared" si="25"/>
      </c>
      <c r="L198" s="6">
        <f ca="1" t="shared" si="25"/>
      </c>
      <c r="M198" s="6">
        <f ca="1" t="shared" si="25"/>
      </c>
      <c r="N198" s="6">
        <f ca="1" t="shared" si="25"/>
      </c>
      <c r="O198" s="6">
        <f t="shared" si="27"/>
        <v>0</v>
      </c>
      <c r="P198" s="6">
        <f>-SIGN(TrayWtInput!$C$2)*(ROW()-(trays+3)/2-4*bout/traydist)*traydist</f>
        <v>-82.25</v>
      </c>
    </row>
    <row r="199" spans="4:16" ht="12.75">
      <c r="D199" s="6">
        <f t="shared" si="26"/>
        <v>126.5</v>
      </c>
      <c r="E199" s="7">
        <f ca="1">IF(ISNUMBER(OFFSET(TrayWtInput!$B$1,ROW()-1,2)),OFFSET(TrayWtInput!$B$1,ROW()-1,2),"")</f>
      </c>
      <c r="F199" s="6">
        <f ca="1" t="shared" si="25"/>
      </c>
      <c r="G199" s="6">
        <f ca="1" t="shared" si="25"/>
      </c>
      <c r="H199" s="6">
        <f ca="1" t="shared" si="25"/>
      </c>
      <c r="I199" s="6">
        <f ca="1" t="shared" si="25"/>
      </c>
      <c r="J199" s="6">
        <f ca="1" t="shared" si="25"/>
      </c>
      <c r="K199" s="6">
        <f ca="1" t="shared" si="25"/>
      </c>
      <c r="L199" s="6">
        <f ca="1" t="shared" si="25"/>
      </c>
      <c r="M199" s="6">
        <f ca="1" t="shared" si="25"/>
      </c>
      <c r="N199" s="6">
        <f ca="1" t="shared" si="25"/>
      </c>
      <c r="O199" s="6">
        <f t="shared" si="27"/>
        <v>0</v>
      </c>
      <c r="P199" s="6">
        <f>-SIGN(TrayWtInput!$C$2)*(ROW()-(trays+3)/2-4*bout/traydist)*traydist</f>
        <v>-82.75</v>
      </c>
    </row>
    <row r="200" spans="4:16" ht="12.75">
      <c r="D200" s="6">
        <f t="shared" si="26"/>
        <v>127</v>
      </c>
      <c r="E200" s="7">
        <f ca="1">IF(ISNUMBER(OFFSET(TrayWtInput!$B$1,ROW()-1,2)),OFFSET(TrayWtInput!$B$1,ROW()-1,2),"")</f>
      </c>
      <c r="F200" s="6">
        <f ca="1" t="shared" si="25"/>
      </c>
      <c r="G200" s="6">
        <f ca="1" t="shared" si="25"/>
      </c>
      <c r="H200" s="6">
        <f ca="1" t="shared" si="25"/>
      </c>
      <c r="I200" s="6">
        <f ca="1" t="shared" si="25"/>
      </c>
      <c r="J200" s="6">
        <f ca="1" t="shared" si="25"/>
      </c>
      <c r="K200" s="6">
        <f ca="1" t="shared" si="25"/>
      </c>
      <c r="L200" s="6">
        <f ca="1" t="shared" si="25"/>
      </c>
      <c r="M200" s="6">
        <f ca="1" t="shared" si="25"/>
      </c>
      <c r="N200" s="6">
        <f ca="1" t="shared" si="25"/>
      </c>
      <c r="O200" s="6">
        <f t="shared" si="27"/>
        <v>0</v>
      </c>
      <c r="P200" s="6">
        <f>-SIGN(TrayWtInput!$C$2)*(ROW()-(trays+3)/2-4*bout/traydist)*traydist</f>
        <v>-83.25</v>
      </c>
    </row>
    <row r="201" spans="4:16" ht="12.75">
      <c r="D201" s="6">
        <f t="shared" si="26"/>
        <v>127.5</v>
      </c>
      <c r="E201" s="7">
        <f ca="1">IF(ISNUMBER(OFFSET(TrayWtInput!$B$1,ROW()-1,2)),OFFSET(TrayWtInput!$B$1,ROW()-1,2),"")</f>
      </c>
      <c r="F201" s="6">
        <f ca="1" t="shared" si="25"/>
      </c>
      <c r="G201" s="6">
        <f ca="1" t="shared" si="25"/>
      </c>
      <c r="H201" s="6">
        <f ca="1" t="shared" si="25"/>
      </c>
      <c r="I201" s="6">
        <f ca="1" t="shared" si="25"/>
      </c>
      <c r="J201" s="6">
        <f ca="1" t="shared" si="25"/>
      </c>
      <c r="K201" s="6">
        <f ca="1" t="shared" si="25"/>
      </c>
      <c r="L201" s="6">
        <f ca="1" t="shared" si="25"/>
      </c>
      <c r="M201" s="6">
        <f ca="1" t="shared" si="25"/>
      </c>
      <c r="N201" s="6">
        <f ca="1" t="shared" si="25"/>
      </c>
      <c r="O201" s="6">
        <f t="shared" si="27"/>
        <v>0</v>
      </c>
      <c r="P201" s="6">
        <f>-SIGN(TrayWtInput!$C$2)*(ROW()-(trays+3)/2-4*bout/traydist)*traydist</f>
        <v>-83.75</v>
      </c>
    </row>
    <row r="202" spans="4:16" ht="12.75">
      <c r="D202" s="6">
        <f t="shared" si="26"/>
        <v>128</v>
      </c>
      <c r="E202" s="7">
        <f ca="1">IF(ISNUMBER(OFFSET(TrayWtInput!$B$1,ROW()-1,2)),OFFSET(TrayWtInput!$B$1,ROW()-1,2),"")</f>
      </c>
      <c r="F202" s="6">
        <f aca="true" ca="1" t="shared" si="28" ref="F202:N211">IF(ROW()-1&gt;bout*F$1/traydist,OFFSET($E202,-bout*F$1/traydist,0),0)</f>
      </c>
      <c r="G202" s="6">
        <f ca="1" t="shared" si="28"/>
      </c>
      <c r="H202" s="6">
        <f ca="1" t="shared" si="28"/>
      </c>
      <c r="I202" s="6">
        <f ca="1" t="shared" si="28"/>
      </c>
      <c r="J202" s="6">
        <f ca="1" t="shared" si="28"/>
      </c>
      <c r="K202" s="6">
        <f ca="1" t="shared" si="28"/>
      </c>
      <c r="L202" s="6">
        <f ca="1" t="shared" si="28"/>
      </c>
      <c r="M202" s="6">
        <f ca="1" t="shared" si="28"/>
      </c>
      <c r="N202" s="6">
        <f ca="1" t="shared" si="28"/>
      </c>
      <c r="O202" s="6">
        <f t="shared" si="27"/>
        <v>0</v>
      </c>
      <c r="P202" s="6">
        <f>-SIGN(TrayWtInput!$C$2)*(ROW()-(trays+3)/2-4*bout/traydist)*traydist</f>
        <v>-84.25</v>
      </c>
    </row>
    <row r="203" spans="4:16" ht="12.75">
      <c r="D203" s="6">
        <f t="shared" si="26"/>
        <v>128.5</v>
      </c>
      <c r="E203" s="7">
        <f ca="1">IF(ISNUMBER(OFFSET(TrayWtInput!$B$1,ROW()-1,2)),OFFSET(TrayWtInput!$B$1,ROW()-1,2),"")</f>
      </c>
      <c r="F203" s="6">
        <f ca="1" t="shared" si="28"/>
      </c>
      <c r="G203" s="6">
        <f ca="1" t="shared" si="28"/>
      </c>
      <c r="H203" s="6">
        <f ca="1" t="shared" si="28"/>
      </c>
      <c r="I203" s="6">
        <f ca="1" t="shared" si="28"/>
      </c>
      <c r="J203" s="6">
        <f ca="1" t="shared" si="28"/>
      </c>
      <c r="K203" s="6">
        <f ca="1" t="shared" si="28"/>
      </c>
      <c r="L203" s="6">
        <f ca="1" t="shared" si="28"/>
      </c>
      <c r="M203" s="6">
        <f ca="1" t="shared" si="28"/>
      </c>
      <c r="N203" s="6">
        <f ca="1" t="shared" si="28"/>
      </c>
      <c r="O203" s="6">
        <f t="shared" si="27"/>
        <v>0</v>
      </c>
      <c r="P203" s="6">
        <f>-SIGN(TrayWtInput!$C$2)*(ROW()-(trays+3)/2-4*bout/traydist)*traydist</f>
        <v>-84.75</v>
      </c>
    </row>
    <row r="204" spans="4:16" ht="12.75">
      <c r="D204" s="6">
        <f t="shared" si="26"/>
        <v>129</v>
      </c>
      <c r="E204" s="7">
        <f ca="1">IF(ISNUMBER(OFFSET(TrayWtInput!$B$1,ROW()-1,2)),OFFSET(TrayWtInput!$B$1,ROW()-1,2),"")</f>
      </c>
      <c r="F204" s="6">
        <f ca="1" t="shared" si="28"/>
      </c>
      <c r="G204" s="6">
        <f ca="1" t="shared" si="28"/>
      </c>
      <c r="H204" s="6">
        <f ca="1" t="shared" si="28"/>
      </c>
      <c r="I204" s="6">
        <f ca="1" t="shared" si="28"/>
      </c>
      <c r="J204" s="6">
        <f ca="1" t="shared" si="28"/>
      </c>
      <c r="K204" s="6">
        <f ca="1" t="shared" si="28"/>
      </c>
      <c r="L204" s="6">
        <f ca="1" t="shared" si="28"/>
      </c>
      <c r="M204" s="6">
        <f ca="1" t="shared" si="28"/>
      </c>
      <c r="N204" s="6">
        <f ca="1" t="shared" si="28"/>
      </c>
      <c r="O204" s="6">
        <f t="shared" si="27"/>
        <v>0</v>
      </c>
      <c r="P204" s="6">
        <f>-SIGN(TrayWtInput!$C$2)*(ROW()-(trays+3)/2-4*bout/traydist)*traydist</f>
        <v>-85.25</v>
      </c>
    </row>
    <row r="205" spans="4:16" ht="12.75">
      <c r="D205" s="6">
        <f t="shared" si="26"/>
        <v>129.5</v>
      </c>
      <c r="E205" s="7">
        <f ca="1">IF(ISNUMBER(OFFSET(TrayWtInput!$B$1,ROW()-1,2)),OFFSET(TrayWtInput!$B$1,ROW()-1,2),"")</f>
      </c>
      <c r="F205" s="6">
        <f ca="1" t="shared" si="28"/>
      </c>
      <c r="G205" s="6">
        <f ca="1" t="shared" si="28"/>
      </c>
      <c r="H205" s="6">
        <f ca="1" t="shared" si="28"/>
      </c>
      <c r="I205" s="6">
        <f ca="1" t="shared" si="28"/>
      </c>
      <c r="J205" s="6">
        <f ca="1" t="shared" si="28"/>
      </c>
      <c r="K205" s="6">
        <f ca="1" t="shared" si="28"/>
      </c>
      <c r="L205" s="6">
        <f ca="1" t="shared" si="28"/>
      </c>
      <c r="M205" s="6">
        <f ca="1" t="shared" si="28"/>
      </c>
      <c r="N205" s="6">
        <f ca="1" t="shared" si="28"/>
      </c>
      <c r="O205" s="6">
        <f t="shared" si="27"/>
        <v>0</v>
      </c>
      <c r="P205" s="6">
        <f>-SIGN(TrayWtInput!$C$2)*(ROW()-(trays+3)/2-4*bout/traydist)*traydist</f>
        <v>-85.75</v>
      </c>
    </row>
    <row r="206" spans="4:16" ht="12.75">
      <c r="D206" s="6">
        <f t="shared" si="26"/>
        <v>130</v>
      </c>
      <c r="E206" s="7">
        <f ca="1">IF(ISNUMBER(OFFSET(TrayWtInput!$B$1,ROW()-1,2)),OFFSET(TrayWtInput!$B$1,ROW()-1,2),"")</f>
      </c>
      <c r="F206" s="6">
        <f ca="1" t="shared" si="28"/>
      </c>
      <c r="G206" s="6">
        <f ca="1" t="shared" si="28"/>
      </c>
      <c r="H206" s="6">
        <f ca="1" t="shared" si="28"/>
      </c>
      <c r="I206" s="6">
        <f ca="1" t="shared" si="28"/>
      </c>
      <c r="J206" s="6">
        <f ca="1" t="shared" si="28"/>
      </c>
      <c r="K206" s="6">
        <f ca="1" t="shared" si="28"/>
      </c>
      <c r="L206" s="6">
        <f ca="1" t="shared" si="28"/>
      </c>
      <c r="M206" s="6">
        <f ca="1" t="shared" si="28"/>
      </c>
      <c r="N206" s="6">
        <f ca="1" t="shared" si="28"/>
      </c>
      <c r="O206" s="6">
        <f t="shared" si="27"/>
        <v>0</v>
      </c>
      <c r="P206" s="6">
        <f>-SIGN(TrayWtInput!$C$2)*(ROW()-(trays+3)/2-4*bout/traydist)*traydist</f>
        <v>-86.25</v>
      </c>
    </row>
    <row r="207" spans="4:16" ht="12.75">
      <c r="D207" s="6">
        <f t="shared" si="26"/>
        <v>130.5</v>
      </c>
      <c r="E207" s="7">
        <f ca="1">IF(ISNUMBER(OFFSET(TrayWtInput!$B$1,ROW()-1,2)),OFFSET(TrayWtInput!$B$1,ROW()-1,2),"")</f>
      </c>
      <c r="F207" s="6">
        <f ca="1" t="shared" si="28"/>
      </c>
      <c r="G207" s="6">
        <f ca="1" t="shared" si="28"/>
      </c>
      <c r="H207" s="6">
        <f ca="1" t="shared" si="28"/>
      </c>
      <c r="I207" s="6">
        <f ca="1" t="shared" si="28"/>
      </c>
      <c r="J207" s="6">
        <f ca="1" t="shared" si="28"/>
      </c>
      <c r="K207" s="6">
        <f ca="1" t="shared" si="28"/>
      </c>
      <c r="L207" s="6">
        <f ca="1" t="shared" si="28"/>
      </c>
      <c r="M207" s="6">
        <f ca="1" t="shared" si="28"/>
      </c>
      <c r="N207" s="6">
        <f ca="1" t="shared" si="28"/>
      </c>
      <c r="O207" s="6">
        <f t="shared" si="27"/>
        <v>0</v>
      </c>
      <c r="P207" s="6">
        <f>-SIGN(TrayWtInput!$C$2)*(ROW()-(trays+3)/2-4*bout/traydist)*traydist</f>
        <v>-86.75</v>
      </c>
    </row>
    <row r="208" spans="4:16" ht="12.75">
      <c r="D208" s="6">
        <f t="shared" si="26"/>
        <v>131</v>
      </c>
      <c r="E208" s="7">
        <f ca="1">IF(ISNUMBER(OFFSET(TrayWtInput!$B$1,ROW()-1,2)),OFFSET(TrayWtInput!$B$1,ROW()-1,2),"")</f>
      </c>
      <c r="F208" s="6">
        <f ca="1" t="shared" si="28"/>
      </c>
      <c r="G208" s="6">
        <f ca="1" t="shared" si="28"/>
      </c>
      <c r="H208" s="6">
        <f ca="1" t="shared" si="28"/>
      </c>
      <c r="I208" s="6">
        <f ca="1" t="shared" si="28"/>
      </c>
      <c r="J208" s="6">
        <f ca="1" t="shared" si="28"/>
      </c>
      <c r="K208" s="6">
        <f ca="1" t="shared" si="28"/>
      </c>
      <c r="L208" s="6">
        <f ca="1" t="shared" si="28"/>
      </c>
      <c r="M208" s="6">
        <f ca="1" t="shared" si="28"/>
      </c>
      <c r="N208" s="6">
        <f ca="1" t="shared" si="28"/>
      </c>
      <c r="O208" s="6">
        <f t="shared" si="27"/>
        <v>0</v>
      </c>
      <c r="P208" s="6">
        <f>-SIGN(TrayWtInput!$C$2)*(ROW()-(trays+3)/2-4*bout/traydist)*traydist</f>
        <v>-87.25</v>
      </c>
    </row>
    <row r="209" spans="4:16" ht="12.75">
      <c r="D209" s="6">
        <f t="shared" si="26"/>
        <v>131.5</v>
      </c>
      <c r="E209" s="7">
        <f ca="1">IF(ISNUMBER(OFFSET(TrayWtInput!$B$1,ROW()-1,2)),OFFSET(TrayWtInput!$B$1,ROW()-1,2),"")</f>
      </c>
      <c r="F209" s="6">
        <f ca="1" t="shared" si="28"/>
      </c>
      <c r="G209" s="6">
        <f ca="1" t="shared" si="28"/>
      </c>
      <c r="H209" s="6">
        <f ca="1" t="shared" si="28"/>
      </c>
      <c r="I209" s="6">
        <f ca="1" t="shared" si="28"/>
      </c>
      <c r="J209" s="6">
        <f ca="1" t="shared" si="28"/>
      </c>
      <c r="K209" s="6">
        <f ca="1" t="shared" si="28"/>
      </c>
      <c r="L209" s="6">
        <f ca="1" t="shared" si="28"/>
      </c>
      <c r="M209" s="6">
        <f ca="1" t="shared" si="28"/>
      </c>
      <c r="N209" s="6">
        <f ca="1" t="shared" si="28"/>
      </c>
      <c r="O209" s="6">
        <f t="shared" si="27"/>
        <v>0</v>
      </c>
      <c r="P209" s="6">
        <f>-SIGN(TrayWtInput!$C$2)*(ROW()-(trays+3)/2-4*bout/traydist)*traydist</f>
        <v>-87.75</v>
      </c>
    </row>
    <row r="210" spans="4:16" ht="12.75">
      <c r="D210" s="6">
        <f t="shared" si="26"/>
        <v>132</v>
      </c>
      <c r="E210" s="7">
        <f ca="1">IF(ISNUMBER(OFFSET(TrayWtInput!$B$1,ROW()-1,2)),OFFSET(TrayWtInput!$B$1,ROW()-1,2),"")</f>
      </c>
      <c r="F210" s="6">
        <f ca="1" t="shared" si="28"/>
      </c>
      <c r="G210" s="6">
        <f ca="1" t="shared" si="28"/>
      </c>
      <c r="H210" s="6">
        <f ca="1" t="shared" si="28"/>
      </c>
      <c r="I210" s="6">
        <f ca="1" t="shared" si="28"/>
      </c>
      <c r="J210" s="6">
        <f ca="1" t="shared" si="28"/>
      </c>
      <c r="K210" s="6">
        <f ca="1" t="shared" si="28"/>
      </c>
      <c r="L210" s="6">
        <f ca="1" t="shared" si="28"/>
      </c>
      <c r="M210" s="6">
        <f ca="1" t="shared" si="28"/>
      </c>
      <c r="N210" s="6">
        <f ca="1" t="shared" si="28"/>
      </c>
      <c r="O210" s="6">
        <f t="shared" si="27"/>
        <v>0</v>
      </c>
      <c r="P210" s="6">
        <f>-SIGN(TrayWtInput!$C$2)*(ROW()-(trays+3)/2-4*bout/traydist)*traydist</f>
        <v>-88.25</v>
      </c>
    </row>
    <row r="211" spans="4:16" ht="12.75">
      <c r="D211" s="6">
        <f t="shared" si="26"/>
        <v>132.5</v>
      </c>
      <c r="E211" s="7">
        <f ca="1">IF(ISNUMBER(OFFSET(TrayWtInput!$B$1,ROW()-1,2)),OFFSET(TrayWtInput!$B$1,ROW()-1,2),"")</f>
      </c>
      <c r="F211" s="6">
        <f ca="1" t="shared" si="28"/>
      </c>
      <c r="G211" s="6">
        <f ca="1" t="shared" si="28"/>
      </c>
      <c r="H211" s="6">
        <f ca="1" t="shared" si="28"/>
      </c>
      <c r="I211" s="6">
        <f ca="1" t="shared" si="28"/>
      </c>
      <c r="J211" s="6">
        <f ca="1" t="shared" si="28"/>
      </c>
      <c r="K211" s="6">
        <f ca="1" t="shared" si="28"/>
      </c>
      <c r="L211" s="6">
        <f ca="1" t="shared" si="28"/>
      </c>
      <c r="M211" s="6">
        <f ca="1" t="shared" si="28"/>
      </c>
      <c r="N211" s="6">
        <f ca="1" t="shared" si="28"/>
      </c>
      <c r="O211" s="6">
        <f t="shared" si="27"/>
        <v>0</v>
      </c>
      <c r="P211" s="6">
        <f>-SIGN(TrayWtInput!$C$2)*(ROW()-(trays+3)/2-4*bout/traydist)*traydist</f>
        <v>-88.75</v>
      </c>
    </row>
    <row r="212" spans="4:16" ht="12.75">
      <c r="D212" s="6">
        <f t="shared" si="26"/>
        <v>133</v>
      </c>
      <c r="E212" s="7">
        <f ca="1">IF(ISNUMBER(OFFSET(TrayWtInput!$B$1,ROW()-1,2)),OFFSET(TrayWtInput!$B$1,ROW()-1,2),"")</f>
      </c>
      <c r="F212" s="6">
        <f aca="true" ca="1" t="shared" si="29" ref="F212:N221">IF(ROW()-1&gt;bout*F$1/traydist,OFFSET($E212,-bout*F$1/traydist,0),0)</f>
      </c>
      <c r="G212" s="6">
        <f ca="1" t="shared" si="29"/>
      </c>
      <c r="H212" s="6">
        <f ca="1" t="shared" si="29"/>
      </c>
      <c r="I212" s="6">
        <f ca="1" t="shared" si="29"/>
      </c>
      <c r="J212" s="6">
        <f ca="1" t="shared" si="29"/>
      </c>
      <c r="K212" s="6">
        <f ca="1" t="shared" si="29"/>
      </c>
      <c r="L212" s="6">
        <f ca="1" t="shared" si="29"/>
      </c>
      <c r="M212" s="6">
        <f ca="1" t="shared" si="29"/>
      </c>
      <c r="N212" s="6">
        <f ca="1" t="shared" si="29"/>
      </c>
      <c r="O212" s="6">
        <f t="shared" si="27"/>
        <v>0</v>
      </c>
      <c r="P212" s="6">
        <f>-SIGN(TrayWtInput!$C$2)*(ROW()-(trays+3)/2-4*bout/traydist)*traydist</f>
        <v>-89.25</v>
      </c>
    </row>
    <row r="213" spans="4:16" ht="12.75">
      <c r="D213" s="6">
        <f t="shared" si="26"/>
        <v>133.5</v>
      </c>
      <c r="E213" s="7">
        <f ca="1">IF(ISNUMBER(OFFSET(TrayWtInput!$B$1,ROW()-1,2)),OFFSET(TrayWtInput!$B$1,ROW()-1,2),"")</f>
      </c>
      <c r="F213" s="6">
        <f ca="1" t="shared" si="29"/>
      </c>
      <c r="G213" s="6">
        <f ca="1" t="shared" si="29"/>
      </c>
      <c r="H213" s="6">
        <f ca="1" t="shared" si="29"/>
      </c>
      <c r="I213" s="6">
        <f ca="1" t="shared" si="29"/>
      </c>
      <c r="J213" s="6">
        <f ca="1" t="shared" si="29"/>
      </c>
      <c r="K213" s="6">
        <f ca="1" t="shared" si="29"/>
      </c>
      <c r="L213" s="6">
        <f ca="1" t="shared" si="29"/>
      </c>
      <c r="M213" s="6">
        <f ca="1" t="shared" si="29"/>
      </c>
      <c r="N213" s="6">
        <f ca="1" t="shared" si="29"/>
      </c>
      <c r="O213" s="6">
        <f t="shared" si="27"/>
        <v>0</v>
      </c>
      <c r="P213" s="6">
        <f>-SIGN(TrayWtInput!$C$2)*(ROW()-(trays+3)/2-4*bout/traydist)*traydist</f>
        <v>-89.75</v>
      </c>
    </row>
    <row r="214" spans="4:16" ht="12.75">
      <c r="D214" s="6">
        <f t="shared" si="26"/>
        <v>134</v>
      </c>
      <c r="E214" s="7">
        <f ca="1">IF(ISNUMBER(OFFSET(TrayWtInput!$B$1,ROW()-1,2)),OFFSET(TrayWtInput!$B$1,ROW()-1,2),"")</f>
      </c>
      <c r="F214" s="6">
        <f ca="1" t="shared" si="29"/>
      </c>
      <c r="G214" s="6">
        <f ca="1" t="shared" si="29"/>
      </c>
      <c r="H214" s="6">
        <f ca="1" t="shared" si="29"/>
      </c>
      <c r="I214" s="6">
        <f ca="1" t="shared" si="29"/>
      </c>
      <c r="J214" s="6">
        <f ca="1" t="shared" si="29"/>
      </c>
      <c r="K214" s="6">
        <f ca="1" t="shared" si="29"/>
      </c>
      <c r="L214" s="6">
        <f ca="1" t="shared" si="29"/>
      </c>
      <c r="M214" s="6">
        <f ca="1" t="shared" si="29"/>
      </c>
      <c r="N214" s="6">
        <f ca="1" t="shared" si="29"/>
      </c>
      <c r="O214" s="6">
        <f t="shared" si="27"/>
        <v>0</v>
      </c>
      <c r="P214" s="6">
        <f>-SIGN(TrayWtInput!$C$2)*(ROW()-(trays+3)/2-4*bout/traydist)*traydist</f>
        <v>-90.25</v>
      </c>
    </row>
    <row r="215" spans="4:16" ht="12.75">
      <c r="D215" s="6">
        <f t="shared" si="26"/>
        <v>134.5</v>
      </c>
      <c r="E215" s="7">
        <f ca="1">IF(ISNUMBER(OFFSET(TrayWtInput!$B$1,ROW()-1,2)),OFFSET(TrayWtInput!$B$1,ROW()-1,2),"")</f>
      </c>
      <c r="F215" s="6">
        <f ca="1" t="shared" si="29"/>
      </c>
      <c r="G215" s="6">
        <f ca="1" t="shared" si="29"/>
      </c>
      <c r="H215" s="6">
        <f ca="1" t="shared" si="29"/>
      </c>
      <c r="I215" s="6">
        <f ca="1" t="shared" si="29"/>
      </c>
      <c r="J215" s="6">
        <f ca="1" t="shared" si="29"/>
      </c>
      <c r="K215" s="6">
        <f ca="1" t="shared" si="29"/>
      </c>
      <c r="L215" s="6">
        <f ca="1" t="shared" si="29"/>
      </c>
      <c r="M215" s="6">
        <f ca="1" t="shared" si="29"/>
      </c>
      <c r="N215" s="6">
        <f ca="1" t="shared" si="29"/>
      </c>
      <c r="O215" s="6">
        <f t="shared" si="27"/>
        <v>0</v>
      </c>
      <c r="P215" s="6">
        <f>-SIGN(TrayWtInput!$C$2)*(ROW()-(trays+3)/2-4*bout/traydist)*traydist</f>
        <v>-90.75</v>
      </c>
    </row>
    <row r="216" spans="4:16" ht="12.75">
      <c r="D216" s="6">
        <f t="shared" si="26"/>
        <v>135</v>
      </c>
      <c r="E216" s="7">
        <f ca="1">IF(ISNUMBER(OFFSET(TrayWtInput!$B$1,ROW()-1,2)),OFFSET(TrayWtInput!$B$1,ROW()-1,2),"")</f>
      </c>
      <c r="F216" s="6">
        <f ca="1" t="shared" si="29"/>
      </c>
      <c r="G216" s="6">
        <f ca="1" t="shared" si="29"/>
      </c>
      <c r="H216" s="6">
        <f ca="1" t="shared" si="29"/>
      </c>
      <c r="I216" s="6">
        <f ca="1" t="shared" si="29"/>
      </c>
      <c r="J216" s="6">
        <f ca="1" t="shared" si="29"/>
      </c>
      <c r="K216" s="6">
        <f ca="1" t="shared" si="29"/>
      </c>
      <c r="L216" s="6">
        <f ca="1" t="shared" si="29"/>
      </c>
      <c r="M216" s="6">
        <f ca="1" t="shared" si="29"/>
      </c>
      <c r="N216" s="6">
        <f ca="1" t="shared" si="29"/>
      </c>
      <c r="O216" s="6">
        <f t="shared" si="27"/>
        <v>0</v>
      </c>
      <c r="P216" s="6">
        <f>-SIGN(TrayWtInput!$C$2)*(ROW()-(trays+3)/2-4*bout/traydist)*traydist</f>
        <v>-91.25</v>
      </c>
    </row>
    <row r="217" spans="4:16" ht="12.75">
      <c r="D217" s="6">
        <f t="shared" si="26"/>
        <v>135.5</v>
      </c>
      <c r="E217" s="7">
        <f ca="1">IF(ISNUMBER(OFFSET(TrayWtInput!$B$1,ROW()-1,2)),OFFSET(TrayWtInput!$B$1,ROW()-1,2),"")</f>
      </c>
      <c r="F217" s="6">
        <f ca="1" t="shared" si="29"/>
      </c>
      <c r="G217" s="6">
        <f ca="1" t="shared" si="29"/>
      </c>
      <c r="H217" s="6">
        <f ca="1" t="shared" si="29"/>
      </c>
      <c r="I217" s="6">
        <f ca="1" t="shared" si="29"/>
      </c>
      <c r="J217" s="6">
        <f ca="1" t="shared" si="29"/>
      </c>
      <c r="K217" s="6">
        <f ca="1" t="shared" si="29"/>
      </c>
      <c r="L217" s="6">
        <f ca="1" t="shared" si="29"/>
      </c>
      <c r="M217" s="6">
        <f ca="1" t="shared" si="29"/>
      </c>
      <c r="N217" s="6">
        <f ca="1" t="shared" si="29"/>
      </c>
      <c r="O217" s="6">
        <f t="shared" si="27"/>
        <v>0</v>
      </c>
      <c r="P217" s="6">
        <f>-SIGN(TrayWtInput!$C$2)*(ROW()-(trays+3)/2-4*bout/traydist)*traydist</f>
        <v>-91.75</v>
      </c>
    </row>
    <row r="218" spans="4:16" ht="12.75">
      <c r="D218" s="6">
        <f t="shared" si="26"/>
        <v>136</v>
      </c>
      <c r="E218" s="7">
        <f ca="1">IF(ISNUMBER(OFFSET(TrayWtInput!$B$1,ROW()-1,2)),OFFSET(TrayWtInput!$B$1,ROW()-1,2),"")</f>
      </c>
      <c r="F218" s="6">
        <f ca="1" t="shared" si="29"/>
      </c>
      <c r="G218" s="6">
        <f ca="1" t="shared" si="29"/>
      </c>
      <c r="H218" s="6">
        <f ca="1" t="shared" si="29"/>
      </c>
      <c r="I218" s="6">
        <f ca="1" t="shared" si="29"/>
      </c>
      <c r="J218" s="6">
        <f ca="1" t="shared" si="29"/>
      </c>
      <c r="K218" s="6">
        <f ca="1" t="shared" si="29"/>
      </c>
      <c r="L218" s="6">
        <f ca="1" t="shared" si="29"/>
      </c>
      <c r="M218" s="6">
        <f ca="1" t="shared" si="29"/>
      </c>
      <c r="N218" s="6">
        <f ca="1" t="shared" si="29"/>
      </c>
      <c r="O218" s="6">
        <f t="shared" si="27"/>
        <v>0</v>
      </c>
      <c r="P218" s="6">
        <f>-SIGN(TrayWtInput!$C$2)*(ROW()-(trays+3)/2-4*bout/traydist)*traydist</f>
        <v>-92.25</v>
      </c>
    </row>
    <row r="219" spans="4:16" ht="12.75">
      <c r="D219" s="6">
        <f t="shared" si="26"/>
        <v>136.5</v>
      </c>
      <c r="E219" s="7">
        <f ca="1">IF(ISNUMBER(OFFSET(TrayWtInput!$B$1,ROW()-1,2)),OFFSET(TrayWtInput!$B$1,ROW()-1,2),"")</f>
      </c>
      <c r="F219" s="6">
        <f ca="1" t="shared" si="29"/>
      </c>
      <c r="G219" s="6">
        <f ca="1" t="shared" si="29"/>
      </c>
      <c r="H219" s="6">
        <f ca="1" t="shared" si="29"/>
      </c>
      <c r="I219" s="6">
        <f ca="1" t="shared" si="29"/>
      </c>
      <c r="J219" s="6">
        <f ca="1" t="shared" si="29"/>
      </c>
      <c r="K219" s="6">
        <f ca="1" t="shared" si="29"/>
      </c>
      <c r="L219" s="6">
        <f ca="1" t="shared" si="29"/>
      </c>
      <c r="M219" s="6">
        <f ca="1" t="shared" si="29"/>
      </c>
      <c r="N219" s="6">
        <f ca="1" t="shared" si="29"/>
      </c>
      <c r="O219" s="6">
        <f t="shared" si="27"/>
        <v>0</v>
      </c>
      <c r="P219" s="6">
        <f>-SIGN(TrayWtInput!$C$2)*(ROW()-(trays+3)/2-4*bout/traydist)*traydist</f>
        <v>-92.75</v>
      </c>
    </row>
    <row r="220" spans="4:16" ht="12.75">
      <c r="D220" s="6">
        <f t="shared" si="26"/>
        <v>137</v>
      </c>
      <c r="E220" s="7">
        <f ca="1">IF(ISNUMBER(OFFSET(TrayWtInput!$B$1,ROW()-1,2)),OFFSET(TrayWtInput!$B$1,ROW()-1,2),"")</f>
      </c>
      <c r="F220" s="6">
        <f ca="1" t="shared" si="29"/>
      </c>
      <c r="G220" s="6">
        <f ca="1" t="shared" si="29"/>
      </c>
      <c r="H220" s="6">
        <f ca="1" t="shared" si="29"/>
      </c>
      <c r="I220" s="6">
        <f ca="1" t="shared" si="29"/>
      </c>
      <c r="J220" s="6">
        <f ca="1" t="shared" si="29"/>
      </c>
      <c r="K220" s="6">
        <f ca="1" t="shared" si="29"/>
      </c>
      <c r="L220" s="6">
        <f ca="1" t="shared" si="29"/>
      </c>
      <c r="M220" s="6">
        <f ca="1" t="shared" si="29"/>
      </c>
      <c r="N220" s="6">
        <f ca="1" t="shared" si="29"/>
      </c>
      <c r="O220" s="6">
        <f t="shared" si="27"/>
        <v>0</v>
      </c>
      <c r="P220" s="6">
        <f>-SIGN(TrayWtInput!$C$2)*(ROW()-(trays+3)/2-4*bout/traydist)*traydist</f>
        <v>-93.25</v>
      </c>
    </row>
    <row r="221" spans="4:16" ht="12.75">
      <c r="D221" s="6">
        <f t="shared" si="26"/>
        <v>137.5</v>
      </c>
      <c r="E221" s="7">
        <f ca="1">IF(ISNUMBER(OFFSET(TrayWtInput!$B$1,ROW()-1,2)),OFFSET(TrayWtInput!$B$1,ROW()-1,2),"")</f>
      </c>
      <c r="F221" s="6">
        <f ca="1" t="shared" si="29"/>
      </c>
      <c r="G221" s="6">
        <f ca="1" t="shared" si="29"/>
      </c>
      <c r="H221" s="6">
        <f ca="1" t="shared" si="29"/>
      </c>
      <c r="I221" s="6">
        <f ca="1" t="shared" si="29"/>
      </c>
      <c r="J221" s="6">
        <f ca="1" t="shared" si="29"/>
      </c>
      <c r="K221" s="6">
        <f ca="1" t="shared" si="29"/>
      </c>
      <c r="L221" s="6">
        <f ca="1" t="shared" si="29"/>
      </c>
      <c r="M221" s="6">
        <f ca="1" t="shared" si="29"/>
      </c>
      <c r="N221" s="6">
        <f ca="1" t="shared" si="29"/>
      </c>
      <c r="O221" s="6">
        <f t="shared" si="27"/>
        <v>0</v>
      </c>
      <c r="P221" s="6">
        <f>-SIGN(TrayWtInput!$C$2)*(ROW()-(trays+3)/2-4*bout/traydist)*traydist</f>
        <v>-93.75</v>
      </c>
    </row>
    <row r="222" spans="4:16" ht="12.75">
      <c r="D222" s="6">
        <f t="shared" si="26"/>
        <v>138</v>
      </c>
      <c r="E222" s="7">
        <f ca="1">IF(ISNUMBER(OFFSET(TrayWtInput!$B$1,ROW()-1,2)),OFFSET(TrayWtInput!$B$1,ROW()-1,2),"")</f>
      </c>
      <c r="F222" s="6">
        <f aca="true" ca="1" t="shared" si="30" ref="F222:N231">IF(ROW()-1&gt;bout*F$1/traydist,OFFSET($E222,-bout*F$1/traydist,0),0)</f>
      </c>
      <c r="G222" s="6">
        <f ca="1" t="shared" si="30"/>
      </c>
      <c r="H222" s="6">
        <f ca="1" t="shared" si="30"/>
      </c>
      <c r="I222" s="6">
        <f ca="1" t="shared" si="30"/>
      </c>
      <c r="J222" s="6">
        <f ca="1" t="shared" si="30"/>
      </c>
      <c r="K222" s="6">
        <f ca="1" t="shared" si="30"/>
      </c>
      <c r="L222" s="6">
        <f ca="1" t="shared" si="30"/>
      </c>
      <c r="M222" s="6">
        <f ca="1" t="shared" si="30"/>
      </c>
      <c r="N222" s="6">
        <f ca="1" t="shared" si="30"/>
      </c>
      <c r="O222" s="6">
        <f t="shared" si="27"/>
        <v>0</v>
      </c>
      <c r="P222" s="6">
        <f>-SIGN(TrayWtInput!$C$2)*(ROW()-(trays+3)/2-4*bout/traydist)*traydist</f>
        <v>-94.25</v>
      </c>
    </row>
    <row r="223" spans="4:16" ht="12.75">
      <c r="D223" s="6">
        <f t="shared" si="26"/>
        <v>138.5</v>
      </c>
      <c r="E223" s="7">
        <f ca="1">IF(ISNUMBER(OFFSET(TrayWtInput!$B$1,ROW()-1,2)),OFFSET(TrayWtInput!$B$1,ROW()-1,2),"")</f>
      </c>
      <c r="F223" s="6">
        <f ca="1" t="shared" si="30"/>
      </c>
      <c r="G223" s="6">
        <f ca="1" t="shared" si="30"/>
      </c>
      <c r="H223" s="6">
        <f ca="1" t="shared" si="30"/>
      </c>
      <c r="I223" s="6">
        <f ca="1" t="shared" si="30"/>
      </c>
      <c r="J223" s="6">
        <f ca="1" t="shared" si="30"/>
      </c>
      <c r="K223" s="6">
        <f ca="1" t="shared" si="30"/>
      </c>
      <c r="L223" s="6">
        <f ca="1" t="shared" si="30"/>
      </c>
      <c r="M223" s="6">
        <f ca="1" t="shared" si="30"/>
      </c>
      <c r="N223" s="6">
        <f ca="1" t="shared" si="30"/>
      </c>
      <c r="O223" s="6">
        <f t="shared" si="27"/>
        <v>0</v>
      </c>
      <c r="P223" s="6">
        <f>-SIGN(TrayWtInput!$C$2)*(ROW()-(trays+3)/2-4*bout/traydist)*traydist</f>
        <v>-94.75</v>
      </c>
    </row>
    <row r="224" spans="4:16" ht="12.75">
      <c r="D224" s="6">
        <f t="shared" si="26"/>
        <v>139</v>
      </c>
      <c r="E224" s="7">
        <f ca="1">IF(ISNUMBER(OFFSET(TrayWtInput!$B$1,ROW()-1,2)),OFFSET(TrayWtInput!$B$1,ROW()-1,2),"")</f>
      </c>
      <c r="F224" s="6">
        <f ca="1" t="shared" si="30"/>
      </c>
      <c r="G224" s="6">
        <f ca="1" t="shared" si="30"/>
      </c>
      <c r="H224" s="6">
        <f ca="1" t="shared" si="30"/>
      </c>
      <c r="I224" s="6">
        <f ca="1" t="shared" si="30"/>
      </c>
      <c r="J224" s="6">
        <f ca="1" t="shared" si="30"/>
      </c>
      <c r="K224" s="6">
        <f ca="1" t="shared" si="30"/>
      </c>
      <c r="L224" s="6">
        <f ca="1" t="shared" si="30"/>
      </c>
      <c r="M224" s="6">
        <f ca="1" t="shared" si="30"/>
      </c>
      <c r="N224" s="6">
        <f ca="1" t="shared" si="30"/>
      </c>
      <c r="O224" s="6">
        <f t="shared" si="27"/>
        <v>0</v>
      </c>
      <c r="P224" s="6">
        <f>-SIGN(TrayWtInput!$C$2)*(ROW()-(trays+3)/2-4*bout/traydist)*traydist</f>
        <v>-95.25</v>
      </c>
    </row>
    <row r="225" spans="4:16" ht="12.75">
      <c r="D225" s="6">
        <f t="shared" si="26"/>
        <v>139.5</v>
      </c>
      <c r="E225" s="7">
        <f ca="1">IF(ISNUMBER(OFFSET(TrayWtInput!$B$1,ROW()-1,2)),OFFSET(TrayWtInput!$B$1,ROW()-1,2),"")</f>
      </c>
      <c r="F225" s="6">
        <f ca="1" t="shared" si="30"/>
      </c>
      <c r="G225" s="6">
        <f ca="1" t="shared" si="30"/>
      </c>
      <c r="H225" s="6">
        <f ca="1" t="shared" si="30"/>
      </c>
      <c r="I225" s="6">
        <f ca="1" t="shared" si="30"/>
      </c>
      <c r="J225" s="6">
        <f ca="1" t="shared" si="30"/>
      </c>
      <c r="K225" s="6">
        <f ca="1" t="shared" si="30"/>
      </c>
      <c r="L225" s="6">
        <f ca="1" t="shared" si="30"/>
      </c>
      <c r="M225" s="6">
        <f ca="1" t="shared" si="30"/>
      </c>
      <c r="N225" s="6">
        <f ca="1" t="shared" si="30"/>
      </c>
      <c r="O225" s="6">
        <f t="shared" si="27"/>
        <v>0</v>
      </c>
      <c r="P225" s="6">
        <f>-SIGN(TrayWtInput!$C$2)*(ROW()-(trays+3)/2-4*bout/traydist)*traydist</f>
        <v>-95.75</v>
      </c>
    </row>
    <row r="226" spans="4:16" ht="12.75">
      <c r="D226" s="6">
        <f t="shared" si="26"/>
        <v>140</v>
      </c>
      <c r="E226" s="7">
        <f ca="1">IF(ISNUMBER(OFFSET(TrayWtInput!$B$1,ROW()-1,2)),OFFSET(TrayWtInput!$B$1,ROW()-1,2),"")</f>
      </c>
      <c r="F226" s="6">
        <f ca="1" t="shared" si="30"/>
      </c>
      <c r="G226" s="6">
        <f ca="1" t="shared" si="30"/>
      </c>
      <c r="H226" s="6">
        <f ca="1" t="shared" si="30"/>
      </c>
      <c r="I226" s="6">
        <f ca="1" t="shared" si="30"/>
      </c>
      <c r="J226" s="6">
        <f ca="1" t="shared" si="30"/>
      </c>
      <c r="K226" s="6">
        <f ca="1" t="shared" si="30"/>
      </c>
      <c r="L226" s="6">
        <f ca="1" t="shared" si="30"/>
      </c>
      <c r="M226" s="6">
        <f ca="1" t="shared" si="30"/>
      </c>
      <c r="N226" s="6">
        <f ca="1" t="shared" si="30"/>
      </c>
      <c r="O226" s="6">
        <f t="shared" si="27"/>
        <v>0</v>
      </c>
      <c r="P226" s="6">
        <f>-SIGN(TrayWtInput!$C$2)*(ROW()-(trays+3)/2-4*bout/traydist)*traydist</f>
        <v>-96.25</v>
      </c>
    </row>
    <row r="227" spans="4:16" ht="12.75">
      <c r="D227" s="6">
        <f t="shared" si="26"/>
        <v>140.5</v>
      </c>
      <c r="E227" s="7">
        <f ca="1">IF(ISNUMBER(OFFSET(TrayWtInput!$B$1,ROW()-1,2)),OFFSET(TrayWtInput!$B$1,ROW()-1,2),"")</f>
      </c>
      <c r="F227" s="6">
        <f ca="1" t="shared" si="30"/>
      </c>
      <c r="G227" s="6">
        <f ca="1" t="shared" si="30"/>
      </c>
      <c r="H227" s="6">
        <f ca="1" t="shared" si="30"/>
      </c>
      <c r="I227" s="6">
        <f ca="1" t="shared" si="30"/>
      </c>
      <c r="J227" s="6">
        <f ca="1" t="shared" si="30"/>
      </c>
      <c r="K227" s="6">
        <f ca="1" t="shared" si="30"/>
      </c>
      <c r="L227" s="6">
        <f ca="1" t="shared" si="30"/>
      </c>
      <c r="M227" s="6">
        <f ca="1" t="shared" si="30"/>
      </c>
      <c r="N227" s="6">
        <f ca="1" t="shared" si="30"/>
      </c>
      <c r="O227" s="6">
        <f t="shared" si="27"/>
        <v>0</v>
      </c>
      <c r="P227" s="6">
        <f>-SIGN(TrayWtInput!$C$2)*(ROW()-(trays+3)/2-4*bout/traydist)*traydist</f>
        <v>-96.75</v>
      </c>
    </row>
    <row r="228" spans="4:16" ht="12.75">
      <c r="D228" s="6">
        <f t="shared" si="26"/>
        <v>141</v>
      </c>
      <c r="E228" s="7">
        <f ca="1">IF(ISNUMBER(OFFSET(TrayWtInput!$B$1,ROW()-1,2)),OFFSET(TrayWtInput!$B$1,ROW()-1,2),"")</f>
      </c>
      <c r="F228" s="6">
        <f ca="1" t="shared" si="30"/>
      </c>
      <c r="G228" s="6">
        <f ca="1" t="shared" si="30"/>
      </c>
      <c r="H228" s="6">
        <f ca="1" t="shared" si="30"/>
      </c>
      <c r="I228" s="6">
        <f ca="1" t="shared" si="30"/>
      </c>
      <c r="J228" s="6">
        <f ca="1" t="shared" si="30"/>
      </c>
      <c r="K228" s="6">
        <f ca="1" t="shared" si="30"/>
      </c>
      <c r="L228" s="6">
        <f ca="1" t="shared" si="30"/>
      </c>
      <c r="M228" s="6">
        <f ca="1" t="shared" si="30"/>
      </c>
      <c r="N228" s="6">
        <f ca="1" t="shared" si="30"/>
      </c>
      <c r="O228" s="6">
        <f t="shared" si="27"/>
        <v>0</v>
      </c>
      <c r="P228" s="6">
        <f>-SIGN(TrayWtInput!$C$2)*(ROW()-(trays+3)/2-4*bout/traydist)*traydist</f>
        <v>-97.25</v>
      </c>
    </row>
    <row r="229" spans="4:16" ht="12.75">
      <c r="D229" s="6">
        <f t="shared" si="26"/>
        <v>141.5</v>
      </c>
      <c r="E229" s="7">
        <f ca="1">IF(ISNUMBER(OFFSET(TrayWtInput!$B$1,ROW()-1,2)),OFFSET(TrayWtInput!$B$1,ROW()-1,2),"")</f>
      </c>
      <c r="F229" s="6">
        <f ca="1" t="shared" si="30"/>
      </c>
      <c r="G229" s="6">
        <f ca="1" t="shared" si="30"/>
      </c>
      <c r="H229" s="6">
        <f ca="1" t="shared" si="30"/>
      </c>
      <c r="I229" s="6">
        <f ca="1" t="shared" si="30"/>
      </c>
      <c r="J229" s="6">
        <f ca="1" t="shared" si="30"/>
      </c>
      <c r="K229" s="6">
        <f ca="1" t="shared" si="30"/>
      </c>
      <c r="L229" s="6">
        <f ca="1" t="shared" si="30"/>
      </c>
      <c r="M229" s="6">
        <f ca="1" t="shared" si="30"/>
      </c>
      <c r="N229" s="6">
        <f ca="1" t="shared" si="30"/>
      </c>
      <c r="O229" s="6">
        <f t="shared" si="27"/>
        <v>0</v>
      </c>
      <c r="P229" s="6">
        <f>-SIGN(TrayWtInput!$C$2)*(ROW()-(trays+3)/2-4*bout/traydist)*traydist</f>
        <v>-97.75</v>
      </c>
    </row>
    <row r="230" spans="4:16" ht="12.75">
      <c r="D230" s="6">
        <f t="shared" si="26"/>
        <v>142</v>
      </c>
      <c r="E230" s="7">
        <f ca="1">IF(ISNUMBER(OFFSET(TrayWtInput!$B$1,ROW()-1,2)),OFFSET(TrayWtInput!$B$1,ROW()-1,2),"")</f>
      </c>
      <c r="F230" s="6">
        <f ca="1" t="shared" si="30"/>
      </c>
      <c r="G230" s="6">
        <f ca="1" t="shared" si="30"/>
      </c>
      <c r="H230" s="6">
        <f ca="1" t="shared" si="30"/>
      </c>
      <c r="I230" s="6">
        <f ca="1" t="shared" si="30"/>
      </c>
      <c r="J230" s="6">
        <f ca="1" t="shared" si="30"/>
      </c>
      <c r="K230" s="6">
        <f ca="1" t="shared" si="30"/>
      </c>
      <c r="L230" s="6">
        <f ca="1" t="shared" si="30"/>
      </c>
      <c r="M230" s="6">
        <f ca="1" t="shared" si="30"/>
      </c>
      <c r="N230" s="6">
        <f ca="1" t="shared" si="30"/>
      </c>
      <c r="O230" s="6">
        <f t="shared" si="27"/>
        <v>0</v>
      </c>
      <c r="P230" s="6">
        <f>-SIGN(TrayWtInput!$C$2)*(ROW()-(trays+3)/2-4*bout/traydist)*traydist</f>
        <v>-98.25</v>
      </c>
    </row>
    <row r="231" spans="4:16" ht="12.75">
      <c r="D231" s="6">
        <f t="shared" si="26"/>
        <v>142.5</v>
      </c>
      <c r="E231" s="7">
        <f ca="1">IF(ISNUMBER(OFFSET(TrayWtInput!$B$1,ROW()-1,2)),OFFSET(TrayWtInput!$B$1,ROW()-1,2),"")</f>
      </c>
      <c r="F231" s="6">
        <f ca="1" t="shared" si="30"/>
      </c>
      <c r="G231" s="6">
        <f ca="1" t="shared" si="30"/>
      </c>
      <c r="H231" s="6">
        <f ca="1" t="shared" si="30"/>
      </c>
      <c r="I231" s="6">
        <f ca="1" t="shared" si="30"/>
      </c>
      <c r="J231" s="6">
        <f ca="1" t="shared" si="30"/>
      </c>
      <c r="K231" s="6">
        <f ca="1" t="shared" si="30"/>
      </c>
      <c r="L231" s="6">
        <f ca="1" t="shared" si="30"/>
      </c>
      <c r="M231" s="6">
        <f ca="1" t="shared" si="30"/>
      </c>
      <c r="N231" s="6">
        <f ca="1" t="shared" si="30"/>
      </c>
      <c r="O231" s="6">
        <f t="shared" si="27"/>
        <v>0</v>
      </c>
      <c r="P231" s="6">
        <f>-SIGN(TrayWtInput!$C$2)*(ROW()-(trays+3)/2-4*bout/traydist)*traydist</f>
        <v>-98.75</v>
      </c>
    </row>
    <row r="232" spans="4:16" ht="12.75">
      <c r="D232" s="6">
        <f t="shared" si="26"/>
        <v>143</v>
      </c>
      <c r="E232" s="7">
        <f ca="1">IF(ISNUMBER(OFFSET(TrayWtInput!$B$1,ROW()-1,2)),OFFSET(TrayWtInput!$B$1,ROW()-1,2),"")</f>
      </c>
      <c r="F232" s="6">
        <f aca="true" ca="1" t="shared" si="31" ref="F232:N241">IF(ROW()-1&gt;bout*F$1/traydist,OFFSET($E232,-bout*F$1/traydist,0),0)</f>
      </c>
      <c r="G232" s="6">
        <f ca="1" t="shared" si="31"/>
      </c>
      <c r="H232" s="6">
        <f ca="1" t="shared" si="31"/>
      </c>
      <c r="I232" s="6">
        <f ca="1" t="shared" si="31"/>
      </c>
      <c r="J232" s="6">
        <f ca="1" t="shared" si="31"/>
      </c>
      <c r="K232" s="6">
        <f ca="1" t="shared" si="31"/>
      </c>
      <c r="L232" s="6">
        <f ca="1" t="shared" si="31"/>
      </c>
      <c r="M232" s="6">
        <f ca="1" t="shared" si="31"/>
      </c>
      <c r="N232" s="6">
        <f ca="1" t="shared" si="31"/>
      </c>
      <c r="O232" s="6">
        <f t="shared" si="27"/>
        <v>0</v>
      </c>
      <c r="P232" s="6">
        <f>-SIGN(TrayWtInput!$C$2)*(ROW()-(trays+3)/2-4*bout/traydist)*traydist</f>
        <v>-99.25</v>
      </c>
    </row>
    <row r="233" spans="4:16" ht="12.75">
      <c r="D233" s="6">
        <f t="shared" si="26"/>
        <v>143.5</v>
      </c>
      <c r="E233" s="7">
        <f ca="1">IF(ISNUMBER(OFFSET(TrayWtInput!$B$1,ROW()-1,2)),OFFSET(TrayWtInput!$B$1,ROW()-1,2),"")</f>
      </c>
      <c r="F233" s="6">
        <f ca="1" t="shared" si="31"/>
      </c>
      <c r="G233" s="6">
        <f ca="1" t="shared" si="31"/>
      </c>
      <c r="H233" s="6">
        <f ca="1" t="shared" si="31"/>
      </c>
      <c r="I233" s="6">
        <f ca="1" t="shared" si="31"/>
      </c>
      <c r="J233" s="6">
        <f ca="1" t="shared" si="31"/>
      </c>
      <c r="K233" s="6">
        <f ca="1" t="shared" si="31"/>
      </c>
      <c r="L233" s="6">
        <f ca="1" t="shared" si="31"/>
      </c>
      <c r="M233" s="6">
        <f ca="1" t="shared" si="31"/>
      </c>
      <c r="N233" s="6">
        <f ca="1" t="shared" si="31"/>
      </c>
      <c r="O233" s="6">
        <f t="shared" si="27"/>
        <v>0</v>
      </c>
      <c r="P233" s="6">
        <f>-SIGN(TrayWtInput!$C$2)*(ROW()-(trays+3)/2-4*bout/traydist)*traydist</f>
        <v>-99.75</v>
      </c>
    </row>
    <row r="234" spans="4:16" ht="12.75">
      <c r="D234" s="6">
        <f t="shared" si="26"/>
        <v>144</v>
      </c>
      <c r="E234" s="7">
        <f ca="1">IF(ISNUMBER(OFFSET(TrayWtInput!$B$1,ROW()-1,2)),OFFSET(TrayWtInput!$B$1,ROW()-1,2),"")</f>
      </c>
      <c r="F234" s="6">
        <f ca="1" t="shared" si="31"/>
      </c>
      <c r="G234" s="6">
        <f ca="1" t="shared" si="31"/>
      </c>
      <c r="H234" s="6">
        <f ca="1" t="shared" si="31"/>
      </c>
      <c r="I234" s="6">
        <f ca="1" t="shared" si="31"/>
      </c>
      <c r="J234" s="6">
        <f ca="1" t="shared" si="31"/>
      </c>
      <c r="K234" s="6">
        <f ca="1" t="shared" si="31"/>
      </c>
      <c r="L234" s="6">
        <f ca="1" t="shared" si="31"/>
      </c>
      <c r="M234" s="6">
        <f ca="1" t="shared" si="31"/>
      </c>
      <c r="N234" s="6">
        <f ca="1" t="shared" si="31"/>
      </c>
      <c r="O234" s="6">
        <f t="shared" si="27"/>
        <v>0</v>
      </c>
      <c r="P234" s="6">
        <f>-SIGN(TrayWtInput!$C$2)*(ROW()-(trays+3)/2-4*bout/traydist)*traydist</f>
        <v>-100.25</v>
      </c>
    </row>
    <row r="235" spans="4:16" ht="12.75">
      <c r="D235" s="6">
        <f t="shared" si="26"/>
        <v>144.5</v>
      </c>
      <c r="E235" s="7">
        <f ca="1">IF(ISNUMBER(OFFSET(TrayWtInput!$B$1,ROW()-1,2)),OFFSET(TrayWtInput!$B$1,ROW()-1,2),"")</f>
      </c>
      <c r="F235" s="6">
        <f ca="1" t="shared" si="31"/>
      </c>
      <c r="G235" s="6">
        <f ca="1" t="shared" si="31"/>
      </c>
      <c r="H235" s="6">
        <f ca="1" t="shared" si="31"/>
      </c>
      <c r="I235" s="6">
        <f ca="1" t="shared" si="31"/>
      </c>
      <c r="J235" s="6">
        <f ca="1" t="shared" si="31"/>
      </c>
      <c r="K235" s="6">
        <f ca="1" t="shared" si="31"/>
      </c>
      <c r="L235" s="6">
        <f ca="1" t="shared" si="31"/>
      </c>
      <c r="M235" s="6">
        <f ca="1" t="shared" si="31"/>
      </c>
      <c r="N235" s="6">
        <f ca="1" t="shared" si="31"/>
      </c>
      <c r="O235" s="6">
        <f t="shared" si="27"/>
        <v>0</v>
      </c>
      <c r="P235" s="6">
        <f>-SIGN(TrayWtInput!$C$2)*(ROW()-(trays+3)/2-4*bout/traydist)*traydist</f>
        <v>-100.75</v>
      </c>
    </row>
    <row r="236" spans="4:16" ht="12.75">
      <c r="D236" s="6">
        <f t="shared" si="26"/>
        <v>145</v>
      </c>
      <c r="E236" s="7">
        <f ca="1">IF(ISNUMBER(OFFSET(TrayWtInput!$B$1,ROW()-1,2)),OFFSET(TrayWtInput!$B$1,ROW()-1,2),"")</f>
      </c>
      <c r="F236" s="6">
        <f ca="1" t="shared" si="31"/>
      </c>
      <c r="G236" s="6">
        <f ca="1" t="shared" si="31"/>
      </c>
      <c r="H236" s="6">
        <f ca="1" t="shared" si="31"/>
      </c>
      <c r="I236" s="6">
        <f ca="1" t="shared" si="31"/>
      </c>
      <c r="J236" s="6">
        <f ca="1" t="shared" si="31"/>
      </c>
      <c r="K236" s="6">
        <f ca="1" t="shared" si="31"/>
      </c>
      <c r="L236" s="6">
        <f ca="1" t="shared" si="31"/>
      </c>
      <c r="M236" s="6">
        <f ca="1" t="shared" si="31"/>
      </c>
      <c r="N236" s="6">
        <f ca="1" t="shared" si="31"/>
      </c>
      <c r="O236" s="6">
        <f t="shared" si="27"/>
        <v>0</v>
      </c>
      <c r="P236" s="6">
        <f>-SIGN(TrayWtInput!$C$2)*(ROW()-(trays+3)/2-4*bout/traydist)*traydist</f>
        <v>-101.25</v>
      </c>
    </row>
    <row r="237" spans="4:16" ht="12.75">
      <c r="D237" s="6">
        <f t="shared" si="26"/>
        <v>145.5</v>
      </c>
      <c r="E237" s="7">
        <f ca="1">IF(ISNUMBER(OFFSET(TrayWtInput!$B$1,ROW()-1,2)),OFFSET(TrayWtInput!$B$1,ROW()-1,2),"")</f>
      </c>
      <c r="F237" s="6">
        <f ca="1" t="shared" si="31"/>
      </c>
      <c r="G237" s="6">
        <f ca="1" t="shared" si="31"/>
      </c>
      <c r="H237" s="6">
        <f ca="1" t="shared" si="31"/>
      </c>
      <c r="I237" s="6">
        <f ca="1" t="shared" si="31"/>
      </c>
      <c r="J237" s="6">
        <f ca="1" t="shared" si="31"/>
      </c>
      <c r="K237" s="6">
        <f ca="1" t="shared" si="31"/>
      </c>
      <c r="L237" s="6">
        <f ca="1" t="shared" si="31"/>
      </c>
      <c r="M237" s="6">
        <f ca="1" t="shared" si="31"/>
      </c>
      <c r="N237" s="6">
        <f ca="1" t="shared" si="31"/>
      </c>
      <c r="O237" s="6">
        <f t="shared" si="27"/>
        <v>0</v>
      </c>
      <c r="P237" s="6">
        <f>-SIGN(TrayWtInput!$C$2)*(ROW()-(trays+3)/2-4*bout/traydist)*traydist</f>
        <v>-101.75</v>
      </c>
    </row>
    <row r="238" spans="4:16" ht="12.75">
      <c r="D238" s="6">
        <f t="shared" si="26"/>
        <v>146</v>
      </c>
      <c r="E238" s="7">
        <f ca="1">IF(ISNUMBER(OFFSET(TrayWtInput!$B$1,ROW()-1,2)),OFFSET(TrayWtInput!$B$1,ROW()-1,2),"")</f>
      </c>
      <c r="F238" s="6">
        <f ca="1" t="shared" si="31"/>
      </c>
      <c r="G238" s="6">
        <f ca="1" t="shared" si="31"/>
      </c>
      <c r="H238" s="6">
        <f ca="1" t="shared" si="31"/>
      </c>
      <c r="I238" s="6">
        <f ca="1" t="shared" si="31"/>
      </c>
      <c r="J238" s="6">
        <f ca="1" t="shared" si="31"/>
      </c>
      <c r="K238" s="6">
        <f ca="1" t="shared" si="31"/>
      </c>
      <c r="L238" s="6">
        <f ca="1" t="shared" si="31"/>
      </c>
      <c r="M238" s="6">
        <f ca="1" t="shared" si="31"/>
      </c>
      <c r="N238" s="6">
        <f ca="1" t="shared" si="31"/>
      </c>
      <c r="O238" s="6">
        <f t="shared" si="27"/>
        <v>0</v>
      </c>
      <c r="P238" s="6">
        <f>-SIGN(TrayWtInput!$C$2)*(ROW()-(trays+3)/2-4*bout/traydist)*traydist</f>
        <v>-102.25</v>
      </c>
    </row>
    <row r="239" spans="4:16" ht="12.75">
      <c r="D239" s="6">
        <f t="shared" si="26"/>
        <v>146.5</v>
      </c>
      <c r="E239" s="7">
        <f ca="1">IF(ISNUMBER(OFFSET(TrayWtInput!$B$1,ROW()-1,2)),OFFSET(TrayWtInput!$B$1,ROW()-1,2),"")</f>
      </c>
      <c r="F239" s="6">
        <f ca="1" t="shared" si="31"/>
      </c>
      <c r="G239" s="6">
        <f ca="1" t="shared" si="31"/>
      </c>
      <c r="H239" s="6">
        <f ca="1" t="shared" si="31"/>
      </c>
      <c r="I239" s="6">
        <f ca="1" t="shared" si="31"/>
      </c>
      <c r="J239" s="6">
        <f ca="1" t="shared" si="31"/>
      </c>
      <c r="K239" s="6">
        <f ca="1" t="shared" si="31"/>
      </c>
      <c r="L239" s="6">
        <f ca="1" t="shared" si="31"/>
      </c>
      <c r="M239" s="6">
        <f ca="1" t="shared" si="31"/>
      </c>
      <c r="N239" s="6">
        <f ca="1" t="shared" si="31"/>
      </c>
      <c r="O239" s="6">
        <f t="shared" si="27"/>
        <v>0</v>
      </c>
      <c r="P239" s="6">
        <f>-SIGN(TrayWtInput!$C$2)*(ROW()-(trays+3)/2-4*bout/traydist)*traydist</f>
        <v>-102.75</v>
      </c>
    </row>
    <row r="240" spans="4:16" ht="12.75">
      <c r="D240" s="6">
        <f t="shared" si="26"/>
        <v>147</v>
      </c>
      <c r="E240" s="7">
        <f ca="1">IF(ISNUMBER(OFFSET(TrayWtInput!$B$1,ROW()-1,2)),OFFSET(TrayWtInput!$B$1,ROW()-1,2),"")</f>
      </c>
      <c r="F240" s="6">
        <f ca="1" t="shared" si="31"/>
      </c>
      <c r="G240" s="6">
        <f ca="1" t="shared" si="31"/>
      </c>
      <c r="H240" s="6">
        <f ca="1" t="shared" si="31"/>
      </c>
      <c r="I240" s="6">
        <f ca="1" t="shared" si="31"/>
      </c>
      <c r="J240" s="6">
        <f ca="1" t="shared" si="31"/>
      </c>
      <c r="K240" s="6">
        <f ca="1" t="shared" si="31"/>
      </c>
      <c r="L240" s="6">
        <f ca="1" t="shared" si="31"/>
      </c>
      <c r="M240" s="6">
        <f ca="1" t="shared" si="31"/>
      </c>
      <c r="N240" s="6">
        <f ca="1" t="shared" si="31"/>
      </c>
      <c r="O240" s="6">
        <f t="shared" si="27"/>
        <v>0</v>
      </c>
      <c r="P240" s="6">
        <f>-SIGN(TrayWtInput!$C$2)*(ROW()-(trays+3)/2-4*bout/traydist)*traydist</f>
        <v>-103.25</v>
      </c>
    </row>
    <row r="241" spans="4:16" ht="12.75">
      <c r="D241" s="6">
        <f t="shared" si="26"/>
        <v>147.5</v>
      </c>
      <c r="E241" s="7">
        <f ca="1">IF(ISNUMBER(OFFSET(TrayWtInput!$B$1,ROW()-1,2)),OFFSET(TrayWtInput!$B$1,ROW()-1,2),"")</f>
      </c>
      <c r="F241" s="6">
        <f ca="1" t="shared" si="31"/>
      </c>
      <c r="G241" s="6">
        <f ca="1" t="shared" si="31"/>
      </c>
      <c r="H241" s="6">
        <f ca="1" t="shared" si="31"/>
      </c>
      <c r="I241" s="6">
        <f ca="1" t="shared" si="31"/>
      </c>
      <c r="J241" s="6">
        <f ca="1" t="shared" si="31"/>
      </c>
      <c r="K241" s="6">
        <f ca="1" t="shared" si="31"/>
      </c>
      <c r="L241" s="6">
        <f ca="1" t="shared" si="31"/>
      </c>
      <c r="M241" s="6">
        <f ca="1" t="shared" si="31"/>
      </c>
      <c r="N241" s="6">
        <f ca="1" t="shared" si="31"/>
      </c>
      <c r="O241" s="6">
        <f t="shared" si="27"/>
        <v>0</v>
      </c>
      <c r="P241" s="6">
        <f>-SIGN(TrayWtInput!$C$2)*(ROW()-(trays+3)/2-4*bout/traydist)*traydist</f>
        <v>-103.75</v>
      </c>
    </row>
    <row r="242" spans="4:16" ht="12.75">
      <c r="D242" s="6">
        <f t="shared" si="26"/>
        <v>148</v>
      </c>
      <c r="E242" s="7">
        <f ca="1">IF(ISNUMBER(OFFSET(TrayWtInput!$B$1,ROW()-1,2)),OFFSET(TrayWtInput!$B$1,ROW()-1,2),"")</f>
      </c>
      <c r="F242" s="6">
        <f aca="true" ca="1" t="shared" si="32" ref="F242:N251">IF(ROW()-1&gt;bout*F$1/traydist,OFFSET($E242,-bout*F$1/traydist,0),0)</f>
      </c>
      <c r="G242" s="6">
        <f ca="1" t="shared" si="32"/>
      </c>
      <c r="H242" s="6">
        <f ca="1" t="shared" si="32"/>
      </c>
      <c r="I242" s="6">
        <f ca="1" t="shared" si="32"/>
      </c>
      <c r="J242" s="6">
        <f ca="1" t="shared" si="32"/>
      </c>
      <c r="K242" s="6">
        <f ca="1" t="shared" si="32"/>
      </c>
      <c r="L242" s="6">
        <f ca="1" t="shared" si="32"/>
      </c>
      <c r="M242" s="6">
        <f ca="1" t="shared" si="32"/>
      </c>
      <c r="N242" s="6">
        <f ca="1" t="shared" si="32"/>
      </c>
      <c r="O242" s="6">
        <f aca="true" t="shared" si="33" ref="O242:O305">SUM(E242:N242)</f>
        <v>0</v>
      </c>
      <c r="P242" s="6">
        <f>-SIGN(TrayWtInput!$C$2)*(ROW()-(trays+3)/2-4*bout/traydist)*traydist</f>
        <v>-104.25</v>
      </c>
    </row>
    <row r="243" spans="4:16" ht="12.75">
      <c r="D243" s="6">
        <f t="shared" si="26"/>
        <v>148.5</v>
      </c>
      <c r="E243" s="7">
        <f ca="1">IF(ISNUMBER(OFFSET(TrayWtInput!$B$1,ROW()-1,2)),OFFSET(TrayWtInput!$B$1,ROW()-1,2),"")</f>
      </c>
      <c r="F243" s="6">
        <f ca="1" t="shared" si="32"/>
      </c>
      <c r="G243" s="6">
        <f ca="1" t="shared" si="32"/>
      </c>
      <c r="H243" s="6">
        <f ca="1" t="shared" si="32"/>
      </c>
      <c r="I243" s="6">
        <f ca="1" t="shared" si="32"/>
      </c>
      <c r="J243" s="6">
        <f ca="1" t="shared" si="32"/>
      </c>
      <c r="K243" s="6">
        <f ca="1" t="shared" si="32"/>
      </c>
      <c r="L243" s="6">
        <f ca="1" t="shared" si="32"/>
      </c>
      <c r="M243" s="6">
        <f ca="1" t="shared" si="32"/>
      </c>
      <c r="N243" s="6">
        <f ca="1" t="shared" si="32"/>
      </c>
      <c r="O243" s="6">
        <f t="shared" si="33"/>
        <v>0</v>
      </c>
      <c r="P243" s="6">
        <f>-SIGN(TrayWtInput!$C$2)*(ROW()-(trays+3)/2-4*bout/traydist)*traydist</f>
        <v>-104.75</v>
      </c>
    </row>
    <row r="244" spans="4:16" ht="12.75">
      <c r="D244" s="6">
        <f t="shared" si="26"/>
        <v>149</v>
      </c>
      <c r="E244" s="7">
        <f ca="1">IF(ISNUMBER(OFFSET(TrayWtInput!$B$1,ROW()-1,2)),OFFSET(TrayWtInput!$B$1,ROW()-1,2),"")</f>
      </c>
      <c r="F244" s="6">
        <f ca="1" t="shared" si="32"/>
      </c>
      <c r="G244" s="6">
        <f ca="1" t="shared" si="32"/>
      </c>
      <c r="H244" s="6">
        <f ca="1" t="shared" si="32"/>
      </c>
      <c r="I244" s="6">
        <f ca="1" t="shared" si="32"/>
      </c>
      <c r="J244" s="6">
        <f ca="1" t="shared" si="32"/>
      </c>
      <c r="K244" s="6">
        <f ca="1" t="shared" si="32"/>
      </c>
      <c r="L244" s="6">
        <f ca="1" t="shared" si="32"/>
      </c>
      <c r="M244" s="6">
        <f ca="1" t="shared" si="32"/>
      </c>
      <c r="N244" s="6">
        <f ca="1" t="shared" si="32"/>
      </c>
      <c r="O244" s="6">
        <f t="shared" si="33"/>
        <v>0</v>
      </c>
      <c r="P244" s="6">
        <f>-SIGN(TrayWtInput!$C$2)*(ROW()-(trays+3)/2-4*bout/traydist)*traydist</f>
        <v>-105.25</v>
      </c>
    </row>
    <row r="245" spans="4:16" ht="12.75">
      <c r="D245" s="6">
        <f t="shared" si="26"/>
        <v>149.5</v>
      </c>
      <c r="E245" s="7">
        <f ca="1">IF(ISNUMBER(OFFSET(TrayWtInput!$B$1,ROW()-1,2)),OFFSET(TrayWtInput!$B$1,ROW()-1,2),"")</f>
      </c>
      <c r="F245" s="6">
        <f ca="1" t="shared" si="32"/>
      </c>
      <c r="G245" s="6">
        <f ca="1" t="shared" si="32"/>
      </c>
      <c r="H245" s="6">
        <f ca="1" t="shared" si="32"/>
      </c>
      <c r="I245" s="6">
        <f ca="1" t="shared" si="32"/>
      </c>
      <c r="J245" s="6">
        <f ca="1" t="shared" si="32"/>
      </c>
      <c r="K245" s="6">
        <f ca="1" t="shared" si="32"/>
      </c>
      <c r="L245" s="6">
        <f ca="1" t="shared" si="32"/>
      </c>
      <c r="M245" s="6">
        <f ca="1" t="shared" si="32"/>
      </c>
      <c r="N245" s="6">
        <f ca="1" t="shared" si="32"/>
      </c>
      <c r="O245" s="6">
        <f t="shared" si="33"/>
        <v>0</v>
      </c>
      <c r="P245" s="6">
        <f>-SIGN(TrayWtInput!$C$2)*(ROW()-(trays+3)/2-4*bout/traydist)*traydist</f>
        <v>-105.75</v>
      </c>
    </row>
    <row r="246" spans="4:16" ht="12.75">
      <c r="D246" s="6">
        <f t="shared" si="26"/>
        <v>150</v>
      </c>
      <c r="E246" s="7">
        <f ca="1">IF(ISNUMBER(OFFSET(TrayWtInput!$B$1,ROW()-1,2)),OFFSET(TrayWtInput!$B$1,ROW()-1,2),"")</f>
      </c>
      <c r="F246" s="6">
        <f ca="1" t="shared" si="32"/>
      </c>
      <c r="G246" s="6">
        <f ca="1" t="shared" si="32"/>
      </c>
      <c r="H246" s="6">
        <f ca="1" t="shared" si="32"/>
      </c>
      <c r="I246" s="6">
        <f ca="1" t="shared" si="32"/>
      </c>
      <c r="J246" s="6">
        <f ca="1" t="shared" si="32"/>
      </c>
      <c r="K246" s="6">
        <f ca="1" t="shared" si="32"/>
      </c>
      <c r="L246" s="6">
        <f ca="1" t="shared" si="32"/>
      </c>
      <c r="M246" s="6">
        <f ca="1" t="shared" si="32"/>
      </c>
      <c r="N246" s="6">
        <f ca="1" t="shared" si="32"/>
      </c>
      <c r="O246" s="6">
        <f t="shared" si="33"/>
        <v>0</v>
      </c>
      <c r="P246" s="6">
        <f>-SIGN(TrayWtInput!$C$2)*(ROW()-(trays+3)/2-4*bout/traydist)*traydist</f>
        <v>-106.25</v>
      </c>
    </row>
    <row r="247" spans="4:16" ht="12.75">
      <c r="D247" s="6">
        <f t="shared" si="26"/>
        <v>150.5</v>
      </c>
      <c r="E247" s="7">
        <f ca="1">IF(ISNUMBER(OFFSET(TrayWtInput!$B$1,ROW()-1,2)),OFFSET(TrayWtInput!$B$1,ROW()-1,2),"")</f>
      </c>
      <c r="F247" s="6">
        <f ca="1" t="shared" si="32"/>
      </c>
      <c r="G247" s="6">
        <f ca="1" t="shared" si="32"/>
      </c>
      <c r="H247" s="6">
        <f ca="1" t="shared" si="32"/>
      </c>
      <c r="I247" s="6">
        <f ca="1" t="shared" si="32"/>
      </c>
      <c r="J247" s="6">
        <f ca="1" t="shared" si="32"/>
      </c>
      <c r="K247" s="6">
        <f ca="1" t="shared" si="32"/>
      </c>
      <c r="L247" s="6">
        <f ca="1" t="shared" si="32"/>
      </c>
      <c r="M247" s="6">
        <f ca="1" t="shared" si="32"/>
      </c>
      <c r="N247" s="6">
        <f ca="1" t="shared" si="32"/>
      </c>
      <c r="O247" s="6">
        <f t="shared" si="33"/>
        <v>0</v>
      </c>
      <c r="P247" s="6">
        <f>-SIGN(TrayWtInput!$C$2)*(ROW()-(trays+3)/2-4*bout/traydist)*traydist</f>
        <v>-106.75</v>
      </c>
    </row>
    <row r="248" spans="4:16" ht="12.75">
      <c r="D248" s="6">
        <f t="shared" si="26"/>
        <v>151</v>
      </c>
      <c r="E248" s="7">
        <f ca="1">IF(ISNUMBER(OFFSET(TrayWtInput!$B$1,ROW()-1,2)),OFFSET(TrayWtInput!$B$1,ROW()-1,2),"")</f>
      </c>
      <c r="F248" s="6">
        <f ca="1" t="shared" si="32"/>
      </c>
      <c r="G248" s="6">
        <f ca="1" t="shared" si="32"/>
      </c>
      <c r="H248" s="6">
        <f ca="1" t="shared" si="32"/>
      </c>
      <c r="I248" s="6">
        <f ca="1" t="shared" si="32"/>
      </c>
      <c r="J248" s="6">
        <f ca="1" t="shared" si="32"/>
      </c>
      <c r="K248" s="6">
        <f ca="1" t="shared" si="32"/>
      </c>
      <c r="L248" s="6">
        <f ca="1" t="shared" si="32"/>
      </c>
      <c r="M248" s="6">
        <f ca="1" t="shared" si="32"/>
      </c>
      <c r="N248" s="6">
        <f ca="1" t="shared" si="32"/>
      </c>
      <c r="O248" s="6">
        <f t="shared" si="33"/>
        <v>0</v>
      </c>
      <c r="P248" s="6">
        <f>-SIGN(TrayWtInput!$C$2)*(ROW()-(trays+3)/2-4*bout/traydist)*traydist</f>
        <v>-107.25</v>
      </c>
    </row>
    <row r="249" spans="4:16" ht="12.75">
      <c r="D249" s="6">
        <f t="shared" si="26"/>
        <v>151.5</v>
      </c>
      <c r="E249" s="7">
        <f ca="1">IF(ISNUMBER(OFFSET(TrayWtInput!$B$1,ROW()-1,2)),OFFSET(TrayWtInput!$B$1,ROW()-1,2),"")</f>
      </c>
      <c r="F249" s="6">
        <f ca="1" t="shared" si="32"/>
      </c>
      <c r="G249" s="6">
        <f ca="1" t="shared" si="32"/>
      </c>
      <c r="H249" s="6">
        <f ca="1" t="shared" si="32"/>
      </c>
      <c r="I249" s="6">
        <f ca="1" t="shared" si="32"/>
      </c>
      <c r="J249" s="6">
        <f ca="1" t="shared" si="32"/>
      </c>
      <c r="K249" s="6">
        <f ca="1" t="shared" si="32"/>
      </c>
      <c r="L249" s="6">
        <f ca="1" t="shared" si="32"/>
      </c>
      <c r="M249" s="6">
        <f ca="1" t="shared" si="32"/>
      </c>
      <c r="N249" s="6">
        <f ca="1" t="shared" si="32"/>
      </c>
      <c r="O249" s="6">
        <f t="shared" si="33"/>
        <v>0</v>
      </c>
      <c r="P249" s="6">
        <f>-SIGN(TrayWtInput!$C$2)*(ROW()-(trays+3)/2-4*bout/traydist)*traydist</f>
        <v>-107.75</v>
      </c>
    </row>
    <row r="250" spans="4:16" ht="12.75">
      <c r="D250" s="6">
        <f t="shared" si="26"/>
        <v>152</v>
      </c>
      <c r="E250" s="7">
        <f ca="1">IF(ISNUMBER(OFFSET(TrayWtInput!$B$1,ROW()-1,2)),OFFSET(TrayWtInput!$B$1,ROW()-1,2),"")</f>
      </c>
      <c r="F250" s="6">
        <f ca="1" t="shared" si="32"/>
      </c>
      <c r="G250" s="6">
        <f ca="1" t="shared" si="32"/>
      </c>
      <c r="H250" s="6">
        <f ca="1" t="shared" si="32"/>
      </c>
      <c r="I250" s="6">
        <f ca="1" t="shared" si="32"/>
      </c>
      <c r="J250" s="6">
        <f ca="1" t="shared" si="32"/>
      </c>
      <c r="K250" s="6">
        <f ca="1" t="shared" si="32"/>
      </c>
      <c r="L250" s="6">
        <f ca="1" t="shared" si="32"/>
      </c>
      <c r="M250" s="6">
        <f ca="1" t="shared" si="32"/>
      </c>
      <c r="N250" s="6">
        <f ca="1" t="shared" si="32"/>
      </c>
      <c r="O250" s="6">
        <f t="shared" si="33"/>
        <v>0</v>
      </c>
      <c r="P250" s="6">
        <f>-SIGN(TrayWtInput!$C$2)*(ROW()-(trays+3)/2-4*bout/traydist)*traydist</f>
        <v>-108.25</v>
      </c>
    </row>
    <row r="251" spans="4:16" ht="12.75">
      <c r="D251" s="6">
        <f t="shared" si="26"/>
        <v>152.5</v>
      </c>
      <c r="E251" s="7">
        <f ca="1">IF(ISNUMBER(OFFSET(TrayWtInput!$B$1,ROW()-1,2)),OFFSET(TrayWtInput!$B$1,ROW()-1,2),"")</f>
      </c>
      <c r="F251" s="6">
        <f ca="1" t="shared" si="32"/>
      </c>
      <c r="G251" s="6">
        <f ca="1" t="shared" si="32"/>
      </c>
      <c r="H251" s="6">
        <f ca="1" t="shared" si="32"/>
      </c>
      <c r="I251" s="6">
        <f ca="1" t="shared" si="32"/>
      </c>
      <c r="J251" s="6">
        <f ca="1" t="shared" si="32"/>
      </c>
      <c r="K251" s="6">
        <f ca="1" t="shared" si="32"/>
      </c>
      <c r="L251" s="6">
        <f ca="1" t="shared" si="32"/>
      </c>
      <c r="M251" s="6">
        <f ca="1" t="shared" si="32"/>
      </c>
      <c r="N251" s="6">
        <f ca="1" t="shared" si="32"/>
      </c>
      <c r="O251" s="6">
        <f t="shared" si="33"/>
        <v>0</v>
      </c>
      <c r="P251" s="6">
        <f>-SIGN(TrayWtInput!$C$2)*(ROW()-(trays+3)/2-4*bout/traydist)*traydist</f>
        <v>-108.75</v>
      </c>
    </row>
    <row r="252" spans="4:16" ht="12.75">
      <c r="D252" s="6">
        <f t="shared" si="26"/>
        <v>153</v>
      </c>
      <c r="E252" s="7">
        <f ca="1">IF(ISNUMBER(OFFSET(TrayWtInput!$B$1,ROW()-1,2)),OFFSET(TrayWtInput!$B$1,ROW()-1,2),"")</f>
      </c>
      <c r="F252" s="6">
        <f aca="true" ca="1" t="shared" si="34" ref="F252:N261">IF(ROW()-1&gt;bout*F$1/traydist,OFFSET($E252,-bout*F$1/traydist,0),0)</f>
      </c>
      <c r="G252" s="6">
        <f ca="1" t="shared" si="34"/>
      </c>
      <c r="H252" s="6">
        <f ca="1" t="shared" si="34"/>
      </c>
      <c r="I252" s="6">
        <f ca="1" t="shared" si="34"/>
      </c>
      <c r="J252" s="6">
        <f ca="1" t="shared" si="34"/>
      </c>
      <c r="K252" s="6">
        <f ca="1" t="shared" si="34"/>
      </c>
      <c r="L252" s="6">
        <f ca="1" t="shared" si="34"/>
      </c>
      <c r="M252" s="6">
        <f ca="1" t="shared" si="34"/>
      </c>
      <c r="N252" s="6">
        <f ca="1" t="shared" si="34"/>
      </c>
      <c r="O252" s="6">
        <f t="shared" si="33"/>
        <v>0</v>
      </c>
      <c r="P252" s="6">
        <f>-SIGN(TrayWtInput!$C$2)*(ROW()-(trays+3)/2-4*bout/traydist)*traydist</f>
        <v>-109.25</v>
      </c>
    </row>
    <row r="253" spans="4:16" ht="12.75">
      <c r="D253" s="6">
        <f t="shared" si="26"/>
        <v>153.5</v>
      </c>
      <c r="E253" s="7">
        <f ca="1">IF(ISNUMBER(OFFSET(TrayWtInput!$B$1,ROW()-1,2)),OFFSET(TrayWtInput!$B$1,ROW()-1,2),"")</f>
      </c>
      <c r="F253" s="6">
        <f ca="1" t="shared" si="34"/>
      </c>
      <c r="G253" s="6">
        <f ca="1" t="shared" si="34"/>
      </c>
      <c r="H253" s="6">
        <f ca="1" t="shared" si="34"/>
      </c>
      <c r="I253" s="6">
        <f ca="1" t="shared" si="34"/>
      </c>
      <c r="J253" s="6">
        <f ca="1" t="shared" si="34"/>
      </c>
      <c r="K253" s="6">
        <f ca="1" t="shared" si="34"/>
      </c>
      <c r="L253" s="6">
        <f ca="1" t="shared" si="34"/>
      </c>
      <c r="M253" s="6">
        <f ca="1" t="shared" si="34"/>
      </c>
      <c r="N253" s="6">
        <f ca="1" t="shared" si="34"/>
      </c>
      <c r="O253" s="6">
        <f t="shared" si="33"/>
        <v>0</v>
      </c>
      <c r="P253" s="6">
        <f>-SIGN(TrayWtInput!$C$2)*(ROW()-(trays+3)/2-4*bout/traydist)*traydist</f>
        <v>-109.75</v>
      </c>
    </row>
    <row r="254" spans="4:16" ht="12.75">
      <c r="D254" s="6">
        <f t="shared" si="26"/>
        <v>154</v>
      </c>
      <c r="E254" s="7">
        <f ca="1">IF(ISNUMBER(OFFSET(TrayWtInput!$B$1,ROW()-1,2)),OFFSET(TrayWtInput!$B$1,ROW()-1,2),"")</f>
      </c>
      <c r="F254" s="6">
        <f ca="1" t="shared" si="34"/>
      </c>
      <c r="G254" s="6">
        <f ca="1" t="shared" si="34"/>
      </c>
      <c r="H254" s="6">
        <f ca="1" t="shared" si="34"/>
      </c>
      <c r="I254" s="6">
        <f ca="1" t="shared" si="34"/>
      </c>
      <c r="J254" s="6">
        <f ca="1" t="shared" si="34"/>
      </c>
      <c r="K254" s="6">
        <f ca="1" t="shared" si="34"/>
      </c>
      <c r="L254" s="6">
        <f ca="1" t="shared" si="34"/>
      </c>
      <c r="M254" s="6">
        <f ca="1" t="shared" si="34"/>
      </c>
      <c r="N254" s="6">
        <f ca="1" t="shared" si="34"/>
      </c>
      <c r="O254" s="6">
        <f t="shared" si="33"/>
        <v>0</v>
      </c>
      <c r="P254" s="6">
        <f>-SIGN(TrayWtInput!$C$2)*(ROW()-(trays+3)/2-4*bout/traydist)*traydist</f>
        <v>-110.25</v>
      </c>
    </row>
    <row r="255" spans="4:16" ht="12.75">
      <c r="D255" s="6">
        <f t="shared" si="26"/>
        <v>154.5</v>
      </c>
      <c r="E255" s="7">
        <f ca="1">IF(ISNUMBER(OFFSET(TrayWtInput!$B$1,ROW()-1,2)),OFFSET(TrayWtInput!$B$1,ROW()-1,2),"")</f>
      </c>
      <c r="F255" s="6">
        <f ca="1" t="shared" si="34"/>
      </c>
      <c r="G255" s="6">
        <f ca="1" t="shared" si="34"/>
      </c>
      <c r="H255" s="6">
        <f ca="1" t="shared" si="34"/>
      </c>
      <c r="I255" s="6">
        <f ca="1" t="shared" si="34"/>
      </c>
      <c r="J255" s="6">
        <f ca="1" t="shared" si="34"/>
      </c>
      <c r="K255" s="6">
        <f ca="1" t="shared" si="34"/>
      </c>
      <c r="L255" s="6">
        <f ca="1" t="shared" si="34"/>
      </c>
      <c r="M255" s="6">
        <f ca="1" t="shared" si="34"/>
      </c>
      <c r="N255" s="6">
        <f ca="1" t="shared" si="34"/>
      </c>
      <c r="O255" s="6">
        <f t="shared" si="33"/>
        <v>0</v>
      </c>
      <c r="P255" s="6">
        <f>-SIGN(TrayWtInput!$C$2)*(ROW()-(trays+3)/2-4*bout/traydist)*traydist</f>
        <v>-110.75</v>
      </c>
    </row>
    <row r="256" spans="4:16" ht="12.75">
      <c r="D256" s="6">
        <f t="shared" si="26"/>
        <v>155</v>
      </c>
      <c r="E256" s="7">
        <f ca="1">IF(ISNUMBER(OFFSET(TrayWtInput!$B$1,ROW()-1,2)),OFFSET(TrayWtInput!$B$1,ROW()-1,2),"")</f>
      </c>
      <c r="F256" s="6">
        <f ca="1" t="shared" si="34"/>
      </c>
      <c r="G256" s="6">
        <f ca="1" t="shared" si="34"/>
      </c>
      <c r="H256" s="6">
        <f ca="1" t="shared" si="34"/>
      </c>
      <c r="I256" s="6">
        <f ca="1" t="shared" si="34"/>
      </c>
      <c r="J256" s="6">
        <f ca="1" t="shared" si="34"/>
      </c>
      <c r="K256" s="6">
        <f ca="1" t="shared" si="34"/>
      </c>
      <c r="L256" s="6">
        <f ca="1" t="shared" si="34"/>
      </c>
      <c r="M256" s="6">
        <f ca="1" t="shared" si="34"/>
      </c>
      <c r="N256" s="6">
        <f ca="1" t="shared" si="34"/>
      </c>
      <c r="O256" s="6">
        <f t="shared" si="33"/>
        <v>0</v>
      </c>
      <c r="P256" s="6">
        <f>-SIGN(TrayWtInput!$C$2)*(ROW()-(trays+3)/2-4*bout/traydist)*traydist</f>
        <v>-111.25</v>
      </c>
    </row>
    <row r="257" spans="4:16" ht="12.75">
      <c r="D257" s="6">
        <f t="shared" si="26"/>
        <v>155.5</v>
      </c>
      <c r="E257" s="7">
        <f ca="1">IF(ISNUMBER(OFFSET(TrayWtInput!$B$1,ROW()-1,2)),OFFSET(TrayWtInput!$B$1,ROW()-1,2),"")</f>
      </c>
      <c r="F257" s="6">
        <f ca="1" t="shared" si="34"/>
      </c>
      <c r="G257" s="6">
        <f ca="1" t="shared" si="34"/>
      </c>
      <c r="H257" s="6">
        <f ca="1" t="shared" si="34"/>
      </c>
      <c r="I257" s="6">
        <f ca="1" t="shared" si="34"/>
      </c>
      <c r="J257" s="6">
        <f ca="1" t="shared" si="34"/>
      </c>
      <c r="K257" s="6">
        <f ca="1" t="shared" si="34"/>
      </c>
      <c r="L257" s="6">
        <f ca="1" t="shared" si="34"/>
      </c>
      <c r="M257" s="6">
        <f ca="1" t="shared" si="34"/>
      </c>
      <c r="N257" s="6">
        <f ca="1" t="shared" si="34"/>
      </c>
      <c r="O257" s="6">
        <f t="shared" si="33"/>
        <v>0</v>
      </c>
      <c r="P257" s="6">
        <f>-SIGN(TrayWtInput!$C$2)*(ROW()-(trays+3)/2-4*bout/traydist)*traydist</f>
        <v>-111.75</v>
      </c>
    </row>
    <row r="258" spans="4:16" ht="12.75">
      <c r="D258" s="6">
        <f t="shared" si="26"/>
        <v>156</v>
      </c>
      <c r="E258" s="7">
        <f ca="1">IF(ISNUMBER(OFFSET(TrayWtInput!$B$1,ROW()-1,2)),OFFSET(TrayWtInput!$B$1,ROW()-1,2),"")</f>
      </c>
      <c r="F258" s="6">
        <f ca="1" t="shared" si="34"/>
      </c>
      <c r="G258" s="6">
        <f ca="1" t="shared" si="34"/>
      </c>
      <c r="H258" s="6">
        <f ca="1" t="shared" si="34"/>
      </c>
      <c r="I258" s="6">
        <f ca="1" t="shared" si="34"/>
      </c>
      <c r="J258" s="6">
        <f ca="1" t="shared" si="34"/>
      </c>
      <c r="K258" s="6">
        <f ca="1" t="shared" si="34"/>
      </c>
      <c r="L258" s="6">
        <f ca="1" t="shared" si="34"/>
      </c>
      <c r="M258" s="6">
        <f ca="1" t="shared" si="34"/>
      </c>
      <c r="N258" s="6">
        <f ca="1" t="shared" si="34"/>
      </c>
      <c r="O258" s="6">
        <f t="shared" si="33"/>
        <v>0</v>
      </c>
      <c r="P258" s="6">
        <f>-SIGN(TrayWtInput!$C$2)*(ROW()-(trays+3)/2-4*bout/traydist)*traydist</f>
        <v>-112.25</v>
      </c>
    </row>
    <row r="259" spans="4:16" ht="12.75">
      <c r="D259" s="6">
        <f aca="true" t="shared" si="35" ref="D259:D322">D258+traydist</f>
        <v>156.5</v>
      </c>
      <c r="E259" s="7">
        <f ca="1">IF(ISNUMBER(OFFSET(TrayWtInput!$B$1,ROW()-1,2)),OFFSET(TrayWtInput!$B$1,ROW()-1,2),"")</f>
      </c>
      <c r="F259" s="6">
        <f ca="1" t="shared" si="34"/>
      </c>
      <c r="G259" s="6">
        <f ca="1" t="shared" si="34"/>
      </c>
      <c r="H259" s="6">
        <f ca="1" t="shared" si="34"/>
      </c>
      <c r="I259" s="6">
        <f ca="1" t="shared" si="34"/>
      </c>
      <c r="J259" s="6">
        <f ca="1" t="shared" si="34"/>
      </c>
      <c r="K259" s="6">
        <f ca="1" t="shared" si="34"/>
      </c>
      <c r="L259" s="6">
        <f ca="1" t="shared" si="34"/>
      </c>
      <c r="M259" s="6">
        <f ca="1" t="shared" si="34"/>
      </c>
      <c r="N259" s="6">
        <f ca="1" t="shared" si="34"/>
      </c>
      <c r="O259" s="6">
        <f t="shared" si="33"/>
        <v>0</v>
      </c>
      <c r="P259" s="6">
        <f>-SIGN(TrayWtInput!$C$2)*(ROW()-(trays+3)/2-4*bout/traydist)*traydist</f>
        <v>-112.75</v>
      </c>
    </row>
    <row r="260" spans="4:16" ht="12.75">
      <c r="D260" s="6">
        <f t="shared" si="35"/>
        <v>157</v>
      </c>
      <c r="E260" s="7">
        <f ca="1">IF(ISNUMBER(OFFSET(TrayWtInput!$B$1,ROW()-1,2)),OFFSET(TrayWtInput!$B$1,ROW()-1,2),"")</f>
      </c>
      <c r="F260" s="6">
        <f ca="1" t="shared" si="34"/>
      </c>
      <c r="G260" s="6">
        <f ca="1" t="shared" si="34"/>
      </c>
      <c r="H260" s="6">
        <f ca="1" t="shared" si="34"/>
      </c>
      <c r="I260" s="6">
        <f ca="1" t="shared" si="34"/>
      </c>
      <c r="J260" s="6">
        <f ca="1" t="shared" si="34"/>
      </c>
      <c r="K260" s="6">
        <f ca="1" t="shared" si="34"/>
      </c>
      <c r="L260" s="6">
        <f ca="1" t="shared" si="34"/>
      </c>
      <c r="M260" s="6">
        <f ca="1" t="shared" si="34"/>
      </c>
      <c r="N260" s="6">
        <f ca="1" t="shared" si="34"/>
      </c>
      <c r="O260" s="6">
        <f t="shared" si="33"/>
        <v>0</v>
      </c>
      <c r="P260" s="6">
        <f>-SIGN(TrayWtInput!$C$2)*(ROW()-(trays+3)/2-4*bout/traydist)*traydist</f>
        <v>-113.25</v>
      </c>
    </row>
    <row r="261" spans="4:16" ht="12.75">
      <c r="D261" s="6">
        <f t="shared" si="35"/>
        <v>157.5</v>
      </c>
      <c r="E261" s="7">
        <f ca="1">IF(ISNUMBER(OFFSET(TrayWtInput!$B$1,ROW()-1,2)),OFFSET(TrayWtInput!$B$1,ROW()-1,2),"")</f>
      </c>
      <c r="F261" s="6">
        <f ca="1" t="shared" si="34"/>
      </c>
      <c r="G261" s="6">
        <f ca="1" t="shared" si="34"/>
      </c>
      <c r="H261" s="6">
        <f ca="1" t="shared" si="34"/>
      </c>
      <c r="I261" s="6">
        <f ca="1" t="shared" si="34"/>
      </c>
      <c r="J261" s="6">
        <f ca="1" t="shared" si="34"/>
      </c>
      <c r="K261" s="6">
        <f ca="1" t="shared" si="34"/>
      </c>
      <c r="L261" s="6">
        <f ca="1" t="shared" si="34"/>
      </c>
      <c r="M261" s="6">
        <f ca="1" t="shared" si="34"/>
      </c>
      <c r="N261" s="6">
        <f ca="1" t="shared" si="34"/>
      </c>
      <c r="O261" s="6">
        <f t="shared" si="33"/>
        <v>0</v>
      </c>
      <c r="P261" s="6">
        <f>-SIGN(TrayWtInput!$C$2)*(ROW()-(trays+3)/2-4*bout/traydist)*traydist</f>
        <v>-113.75</v>
      </c>
    </row>
    <row r="262" spans="4:16" ht="12.75">
      <c r="D262" s="6">
        <f t="shared" si="35"/>
        <v>158</v>
      </c>
      <c r="E262" s="7">
        <f ca="1">IF(ISNUMBER(OFFSET(TrayWtInput!$B$1,ROW()-1,2)),OFFSET(TrayWtInput!$B$1,ROW()-1,2),"")</f>
      </c>
      <c r="F262" s="6">
        <f aca="true" ca="1" t="shared" si="36" ref="F262:N271">IF(ROW()-1&gt;bout*F$1/traydist,OFFSET($E262,-bout*F$1/traydist,0),0)</f>
      </c>
      <c r="G262" s="6">
        <f ca="1" t="shared" si="36"/>
      </c>
      <c r="H262" s="6">
        <f ca="1" t="shared" si="36"/>
      </c>
      <c r="I262" s="6">
        <f ca="1" t="shared" si="36"/>
      </c>
      <c r="J262" s="6">
        <f ca="1" t="shared" si="36"/>
      </c>
      <c r="K262" s="6">
        <f ca="1" t="shared" si="36"/>
      </c>
      <c r="L262" s="6">
        <f ca="1" t="shared" si="36"/>
      </c>
      <c r="M262" s="6">
        <f ca="1" t="shared" si="36"/>
      </c>
      <c r="N262" s="6">
        <f ca="1" t="shared" si="36"/>
      </c>
      <c r="O262" s="6">
        <f t="shared" si="33"/>
        <v>0</v>
      </c>
      <c r="P262" s="6">
        <f>-SIGN(TrayWtInput!$C$2)*(ROW()-(trays+3)/2-4*bout/traydist)*traydist</f>
        <v>-114.25</v>
      </c>
    </row>
    <row r="263" spans="4:16" ht="12.75">
      <c r="D263" s="6">
        <f t="shared" si="35"/>
        <v>158.5</v>
      </c>
      <c r="E263" s="7">
        <f ca="1">IF(ISNUMBER(OFFSET(TrayWtInput!$B$1,ROW()-1,2)),OFFSET(TrayWtInput!$B$1,ROW()-1,2),"")</f>
      </c>
      <c r="F263" s="6">
        <f ca="1" t="shared" si="36"/>
      </c>
      <c r="G263" s="6">
        <f ca="1" t="shared" si="36"/>
      </c>
      <c r="H263" s="6">
        <f ca="1" t="shared" si="36"/>
      </c>
      <c r="I263" s="6">
        <f ca="1" t="shared" si="36"/>
      </c>
      <c r="J263" s="6">
        <f ca="1" t="shared" si="36"/>
      </c>
      <c r="K263" s="6">
        <f ca="1" t="shared" si="36"/>
      </c>
      <c r="L263" s="6">
        <f ca="1" t="shared" si="36"/>
      </c>
      <c r="M263" s="6">
        <f ca="1" t="shared" si="36"/>
      </c>
      <c r="N263" s="6">
        <f ca="1" t="shared" si="36"/>
      </c>
      <c r="O263" s="6">
        <f t="shared" si="33"/>
        <v>0</v>
      </c>
      <c r="P263" s="6">
        <f>-SIGN(TrayWtInput!$C$2)*(ROW()-(trays+3)/2-4*bout/traydist)*traydist</f>
        <v>-114.75</v>
      </c>
    </row>
    <row r="264" spans="4:16" ht="12.75">
      <c r="D264" s="6">
        <f t="shared" si="35"/>
        <v>159</v>
      </c>
      <c r="E264" s="7">
        <f ca="1">IF(ISNUMBER(OFFSET(TrayWtInput!$B$1,ROW()-1,2)),OFFSET(TrayWtInput!$B$1,ROW()-1,2),"")</f>
      </c>
      <c r="F264" s="6">
        <f ca="1" t="shared" si="36"/>
      </c>
      <c r="G264" s="6">
        <f ca="1" t="shared" si="36"/>
      </c>
      <c r="H264" s="6">
        <f ca="1" t="shared" si="36"/>
      </c>
      <c r="I264" s="6">
        <f ca="1" t="shared" si="36"/>
      </c>
      <c r="J264" s="6">
        <f ca="1" t="shared" si="36"/>
      </c>
      <c r="K264" s="6">
        <f ca="1" t="shared" si="36"/>
      </c>
      <c r="L264" s="6">
        <f ca="1" t="shared" si="36"/>
      </c>
      <c r="M264" s="6">
        <f ca="1" t="shared" si="36"/>
      </c>
      <c r="N264" s="6">
        <f ca="1" t="shared" si="36"/>
      </c>
      <c r="O264" s="6">
        <f t="shared" si="33"/>
        <v>0</v>
      </c>
      <c r="P264" s="6">
        <f>-SIGN(TrayWtInput!$C$2)*(ROW()-(trays+3)/2-4*bout/traydist)*traydist</f>
        <v>-115.25</v>
      </c>
    </row>
    <row r="265" spans="4:16" ht="12.75">
      <c r="D265" s="6">
        <f t="shared" si="35"/>
        <v>159.5</v>
      </c>
      <c r="E265" s="7">
        <f ca="1">IF(ISNUMBER(OFFSET(TrayWtInput!$B$1,ROW()-1,2)),OFFSET(TrayWtInput!$B$1,ROW()-1,2),"")</f>
      </c>
      <c r="F265" s="6">
        <f ca="1" t="shared" si="36"/>
      </c>
      <c r="G265" s="6">
        <f ca="1" t="shared" si="36"/>
      </c>
      <c r="H265" s="6">
        <f ca="1" t="shared" si="36"/>
      </c>
      <c r="I265" s="6">
        <f ca="1" t="shared" si="36"/>
      </c>
      <c r="J265" s="6">
        <f ca="1" t="shared" si="36"/>
      </c>
      <c r="K265" s="6">
        <f ca="1" t="shared" si="36"/>
      </c>
      <c r="L265" s="6">
        <f ca="1" t="shared" si="36"/>
      </c>
      <c r="M265" s="6">
        <f ca="1" t="shared" si="36"/>
      </c>
      <c r="N265" s="6">
        <f ca="1" t="shared" si="36"/>
      </c>
      <c r="O265" s="6">
        <f t="shared" si="33"/>
        <v>0</v>
      </c>
      <c r="P265" s="6">
        <f>-SIGN(TrayWtInput!$C$2)*(ROW()-(trays+3)/2-4*bout/traydist)*traydist</f>
        <v>-115.75</v>
      </c>
    </row>
    <row r="266" spans="4:16" ht="12.75">
      <c r="D266" s="6">
        <f t="shared" si="35"/>
        <v>160</v>
      </c>
      <c r="E266" s="7">
        <f ca="1">IF(ISNUMBER(OFFSET(TrayWtInput!$B$1,ROW()-1,2)),OFFSET(TrayWtInput!$B$1,ROW()-1,2),"")</f>
      </c>
      <c r="F266" s="6">
        <f ca="1" t="shared" si="36"/>
      </c>
      <c r="G266" s="6">
        <f ca="1" t="shared" si="36"/>
      </c>
      <c r="H266" s="6">
        <f ca="1" t="shared" si="36"/>
      </c>
      <c r="I266" s="6">
        <f ca="1" t="shared" si="36"/>
      </c>
      <c r="J266" s="6">
        <f ca="1" t="shared" si="36"/>
      </c>
      <c r="K266" s="6">
        <f ca="1" t="shared" si="36"/>
      </c>
      <c r="L266" s="6">
        <f ca="1" t="shared" si="36"/>
      </c>
      <c r="M266" s="6">
        <f ca="1" t="shared" si="36"/>
      </c>
      <c r="N266" s="6">
        <f ca="1" t="shared" si="36"/>
      </c>
      <c r="O266" s="6">
        <f t="shared" si="33"/>
        <v>0</v>
      </c>
      <c r="P266" s="6">
        <f>-SIGN(TrayWtInput!$C$2)*(ROW()-(trays+3)/2-4*bout/traydist)*traydist</f>
        <v>-116.25</v>
      </c>
    </row>
    <row r="267" spans="4:16" ht="12.75">
      <c r="D267" s="6">
        <f t="shared" si="35"/>
        <v>160.5</v>
      </c>
      <c r="E267" s="7">
        <f ca="1">IF(ISNUMBER(OFFSET(TrayWtInput!$B$1,ROW()-1,2)),OFFSET(TrayWtInput!$B$1,ROW()-1,2),"")</f>
      </c>
      <c r="F267" s="6">
        <f ca="1" t="shared" si="36"/>
      </c>
      <c r="G267" s="6">
        <f ca="1" t="shared" si="36"/>
      </c>
      <c r="H267" s="6">
        <f ca="1" t="shared" si="36"/>
      </c>
      <c r="I267" s="6">
        <f ca="1" t="shared" si="36"/>
      </c>
      <c r="J267" s="6">
        <f ca="1" t="shared" si="36"/>
      </c>
      <c r="K267" s="6">
        <f ca="1" t="shared" si="36"/>
      </c>
      <c r="L267" s="6">
        <f ca="1" t="shared" si="36"/>
      </c>
      <c r="M267" s="6">
        <f ca="1" t="shared" si="36"/>
      </c>
      <c r="N267" s="6">
        <f ca="1" t="shared" si="36"/>
      </c>
      <c r="O267" s="6">
        <f t="shared" si="33"/>
        <v>0</v>
      </c>
      <c r="P267" s="6">
        <f>-SIGN(TrayWtInput!$C$2)*(ROW()-(trays+3)/2-4*bout/traydist)*traydist</f>
        <v>-116.75</v>
      </c>
    </row>
    <row r="268" spans="4:16" ht="12.75">
      <c r="D268" s="6">
        <f t="shared" si="35"/>
        <v>161</v>
      </c>
      <c r="E268" s="7">
        <f ca="1">IF(ISNUMBER(OFFSET(TrayWtInput!$B$1,ROW()-1,2)),OFFSET(TrayWtInput!$B$1,ROW()-1,2),"")</f>
      </c>
      <c r="F268" s="6">
        <f ca="1" t="shared" si="36"/>
      </c>
      <c r="G268" s="6">
        <f ca="1" t="shared" si="36"/>
      </c>
      <c r="H268" s="6">
        <f ca="1" t="shared" si="36"/>
      </c>
      <c r="I268" s="6">
        <f ca="1" t="shared" si="36"/>
      </c>
      <c r="J268" s="6">
        <f ca="1" t="shared" si="36"/>
      </c>
      <c r="K268" s="6">
        <f ca="1" t="shared" si="36"/>
      </c>
      <c r="L268" s="6">
        <f ca="1" t="shared" si="36"/>
      </c>
      <c r="M268" s="6">
        <f ca="1" t="shared" si="36"/>
      </c>
      <c r="N268" s="6">
        <f ca="1" t="shared" si="36"/>
      </c>
      <c r="O268" s="6">
        <f t="shared" si="33"/>
        <v>0</v>
      </c>
      <c r="P268" s="6">
        <f>-SIGN(TrayWtInput!$C$2)*(ROW()-(trays+3)/2-4*bout/traydist)*traydist</f>
        <v>-117.25</v>
      </c>
    </row>
    <row r="269" spans="4:16" ht="12.75">
      <c r="D269" s="6">
        <f t="shared" si="35"/>
        <v>161.5</v>
      </c>
      <c r="E269" s="7">
        <f ca="1">IF(ISNUMBER(OFFSET(TrayWtInput!$B$1,ROW()-1,2)),OFFSET(TrayWtInput!$B$1,ROW()-1,2),"")</f>
      </c>
      <c r="F269" s="6">
        <f ca="1" t="shared" si="36"/>
      </c>
      <c r="G269" s="6">
        <f ca="1" t="shared" si="36"/>
      </c>
      <c r="H269" s="6">
        <f ca="1" t="shared" si="36"/>
      </c>
      <c r="I269" s="6">
        <f ca="1" t="shared" si="36"/>
      </c>
      <c r="J269" s="6">
        <f ca="1" t="shared" si="36"/>
      </c>
      <c r="K269" s="6">
        <f ca="1" t="shared" si="36"/>
      </c>
      <c r="L269" s="6">
        <f ca="1" t="shared" si="36"/>
      </c>
      <c r="M269" s="6">
        <f ca="1" t="shared" si="36"/>
      </c>
      <c r="N269" s="6">
        <f ca="1" t="shared" si="36"/>
      </c>
      <c r="O269" s="6">
        <f t="shared" si="33"/>
        <v>0</v>
      </c>
      <c r="P269" s="6">
        <f>-SIGN(TrayWtInput!$C$2)*(ROW()-(trays+3)/2-4*bout/traydist)*traydist</f>
        <v>-117.75</v>
      </c>
    </row>
    <row r="270" spans="4:16" ht="12.75">
      <c r="D270" s="6">
        <f t="shared" si="35"/>
        <v>162</v>
      </c>
      <c r="E270" s="7">
        <f ca="1">IF(ISNUMBER(OFFSET(TrayWtInput!$B$1,ROW()-1,2)),OFFSET(TrayWtInput!$B$1,ROW()-1,2),"")</f>
      </c>
      <c r="F270" s="6">
        <f ca="1" t="shared" si="36"/>
      </c>
      <c r="G270" s="6">
        <f ca="1" t="shared" si="36"/>
      </c>
      <c r="H270" s="6">
        <f ca="1" t="shared" si="36"/>
      </c>
      <c r="I270" s="6">
        <f ca="1" t="shared" si="36"/>
      </c>
      <c r="J270" s="6">
        <f ca="1" t="shared" si="36"/>
      </c>
      <c r="K270" s="6">
        <f ca="1" t="shared" si="36"/>
      </c>
      <c r="L270" s="6">
        <f ca="1" t="shared" si="36"/>
      </c>
      <c r="M270" s="6">
        <f ca="1" t="shared" si="36"/>
      </c>
      <c r="N270" s="6">
        <f ca="1" t="shared" si="36"/>
      </c>
      <c r="O270" s="6">
        <f t="shared" si="33"/>
        <v>0</v>
      </c>
      <c r="P270" s="6">
        <f>-SIGN(TrayWtInput!$C$2)*(ROW()-(trays+3)/2-4*bout/traydist)*traydist</f>
        <v>-118.25</v>
      </c>
    </row>
    <row r="271" spans="4:16" ht="12.75">
      <c r="D271" s="6">
        <f t="shared" si="35"/>
        <v>162.5</v>
      </c>
      <c r="E271" s="7">
        <f ca="1">IF(ISNUMBER(OFFSET(TrayWtInput!$B$1,ROW()-1,2)),OFFSET(TrayWtInput!$B$1,ROW()-1,2),"")</f>
      </c>
      <c r="F271" s="6">
        <f ca="1" t="shared" si="36"/>
      </c>
      <c r="G271" s="6">
        <f ca="1" t="shared" si="36"/>
      </c>
      <c r="H271" s="6">
        <f ca="1" t="shared" si="36"/>
      </c>
      <c r="I271" s="6">
        <f ca="1" t="shared" si="36"/>
      </c>
      <c r="J271" s="6">
        <f ca="1" t="shared" si="36"/>
      </c>
      <c r="K271" s="6">
        <f ca="1" t="shared" si="36"/>
      </c>
      <c r="L271" s="6">
        <f ca="1" t="shared" si="36"/>
      </c>
      <c r="M271" s="6">
        <f ca="1" t="shared" si="36"/>
      </c>
      <c r="N271" s="6">
        <f ca="1" t="shared" si="36"/>
      </c>
      <c r="O271" s="6">
        <f t="shared" si="33"/>
        <v>0</v>
      </c>
      <c r="P271" s="6">
        <f>-SIGN(TrayWtInput!$C$2)*(ROW()-(trays+3)/2-4*bout/traydist)*traydist</f>
        <v>-118.75</v>
      </c>
    </row>
    <row r="272" spans="4:16" ht="12.75">
      <c r="D272" s="6">
        <f t="shared" si="35"/>
        <v>163</v>
      </c>
      <c r="E272" s="7">
        <f ca="1">IF(ISNUMBER(OFFSET(TrayWtInput!$B$1,ROW()-1,2)),OFFSET(TrayWtInput!$B$1,ROW()-1,2),"")</f>
      </c>
      <c r="F272" s="6">
        <f aca="true" ca="1" t="shared" si="37" ref="F272:N281">IF(ROW()-1&gt;bout*F$1/traydist,OFFSET($E272,-bout*F$1/traydist,0),0)</f>
      </c>
      <c r="G272" s="6">
        <f ca="1" t="shared" si="37"/>
      </c>
      <c r="H272" s="6">
        <f ca="1" t="shared" si="37"/>
      </c>
      <c r="I272" s="6">
        <f ca="1" t="shared" si="37"/>
      </c>
      <c r="J272" s="6">
        <f ca="1" t="shared" si="37"/>
      </c>
      <c r="K272" s="6">
        <f ca="1" t="shared" si="37"/>
      </c>
      <c r="L272" s="6">
        <f ca="1" t="shared" si="37"/>
      </c>
      <c r="M272" s="6">
        <f ca="1" t="shared" si="37"/>
      </c>
      <c r="N272" s="6">
        <f ca="1" t="shared" si="37"/>
      </c>
      <c r="O272" s="6">
        <f t="shared" si="33"/>
        <v>0</v>
      </c>
      <c r="P272" s="6">
        <f>-SIGN(TrayWtInput!$C$2)*(ROW()-(trays+3)/2-4*bout/traydist)*traydist</f>
        <v>-119.25</v>
      </c>
    </row>
    <row r="273" spans="4:16" ht="12.75">
      <c r="D273" s="6">
        <f t="shared" si="35"/>
        <v>163.5</v>
      </c>
      <c r="E273" s="7">
        <f ca="1">IF(ISNUMBER(OFFSET(TrayWtInput!$B$1,ROW()-1,2)),OFFSET(TrayWtInput!$B$1,ROW()-1,2),"")</f>
      </c>
      <c r="F273" s="6">
        <f ca="1" t="shared" si="37"/>
      </c>
      <c r="G273" s="6">
        <f ca="1" t="shared" si="37"/>
      </c>
      <c r="H273" s="6">
        <f ca="1" t="shared" si="37"/>
      </c>
      <c r="I273" s="6">
        <f ca="1" t="shared" si="37"/>
      </c>
      <c r="J273" s="6">
        <f ca="1" t="shared" si="37"/>
      </c>
      <c r="K273" s="6">
        <f ca="1" t="shared" si="37"/>
      </c>
      <c r="L273" s="6">
        <f ca="1" t="shared" si="37"/>
      </c>
      <c r="M273" s="6">
        <f ca="1" t="shared" si="37"/>
      </c>
      <c r="N273" s="6">
        <f ca="1" t="shared" si="37"/>
      </c>
      <c r="O273" s="6">
        <f t="shared" si="33"/>
        <v>0</v>
      </c>
      <c r="P273" s="6">
        <f>-SIGN(TrayWtInput!$C$2)*(ROW()-(trays+3)/2-4*bout/traydist)*traydist</f>
        <v>-119.75</v>
      </c>
    </row>
    <row r="274" spans="4:16" ht="12.75">
      <c r="D274" s="6">
        <f t="shared" si="35"/>
        <v>164</v>
      </c>
      <c r="E274" s="7">
        <f ca="1">IF(ISNUMBER(OFFSET(TrayWtInput!$B$1,ROW()-1,2)),OFFSET(TrayWtInput!$B$1,ROW()-1,2),"")</f>
      </c>
      <c r="F274" s="6">
        <f ca="1" t="shared" si="37"/>
      </c>
      <c r="G274" s="6">
        <f ca="1" t="shared" si="37"/>
      </c>
      <c r="H274" s="6">
        <f ca="1" t="shared" si="37"/>
      </c>
      <c r="I274" s="6">
        <f ca="1" t="shared" si="37"/>
      </c>
      <c r="J274" s="6">
        <f ca="1" t="shared" si="37"/>
      </c>
      <c r="K274" s="6">
        <f ca="1" t="shared" si="37"/>
      </c>
      <c r="L274" s="6">
        <f ca="1" t="shared" si="37"/>
      </c>
      <c r="M274" s="6">
        <f ca="1" t="shared" si="37"/>
      </c>
      <c r="N274" s="6">
        <f ca="1" t="shared" si="37"/>
      </c>
      <c r="O274" s="6">
        <f t="shared" si="33"/>
        <v>0</v>
      </c>
      <c r="P274" s="6">
        <f>-SIGN(TrayWtInput!$C$2)*(ROW()-(trays+3)/2-4*bout/traydist)*traydist</f>
        <v>-120.25</v>
      </c>
    </row>
    <row r="275" spans="4:16" ht="12.75">
      <c r="D275" s="6">
        <f t="shared" si="35"/>
        <v>164.5</v>
      </c>
      <c r="E275" s="7">
        <f ca="1">IF(ISNUMBER(OFFSET(TrayWtInput!$B$1,ROW()-1,2)),OFFSET(TrayWtInput!$B$1,ROW()-1,2),"")</f>
      </c>
      <c r="F275" s="6">
        <f ca="1" t="shared" si="37"/>
      </c>
      <c r="G275" s="6">
        <f ca="1" t="shared" si="37"/>
      </c>
      <c r="H275" s="6">
        <f ca="1" t="shared" si="37"/>
      </c>
      <c r="I275" s="6">
        <f ca="1" t="shared" si="37"/>
      </c>
      <c r="J275" s="6">
        <f ca="1" t="shared" si="37"/>
      </c>
      <c r="K275" s="6">
        <f ca="1" t="shared" si="37"/>
      </c>
      <c r="L275" s="6">
        <f ca="1" t="shared" si="37"/>
      </c>
      <c r="M275" s="6">
        <f ca="1" t="shared" si="37"/>
      </c>
      <c r="N275" s="6">
        <f ca="1" t="shared" si="37"/>
      </c>
      <c r="O275" s="6">
        <f t="shared" si="33"/>
        <v>0</v>
      </c>
      <c r="P275" s="6">
        <f>-SIGN(TrayWtInput!$C$2)*(ROW()-(trays+3)/2-4*bout/traydist)*traydist</f>
        <v>-120.75</v>
      </c>
    </row>
    <row r="276" spans="4:16" ht="12.75">
      <c r="D276" s="6">
        <f t="shared" si="35"/>
        <v>165</v>
      </c>
      <c r="E276" s="7">
        <f ca="1">IF(ISNUMBER(OFFSET(TrayWtInput!$B$1,ROW()-1,2)),OFFSET(TrayWtInput!$B$1,ROW()-1,2),"")</f>
      </c>
      <c r="F276" s="6">
        <f ca="1" t="shared" si="37"/>
      </c>
      <c r="G276" s="6">
        <f ca="1" t="shared" si="37"/>
      </c>
      <c r="H276" s="6">
        <f ca="1" t="shared" si="37"/>
      </c>
      <c r="I276" s="6">
        <f ca="1" t="shared" si="37"/>
      </c>
      <c r="J276" s="6">
        <f ca="1" t="shared" si="37"/>
      </c>
      <c r="K276" s="6">
        <f ca="1" t="shared" si="37"/>
      </c>
      <c r="L276" s="6">
        <f ca="1" t="shared" si="37"/>
      </c>
      <c r="M276" s="6">
        <f ca="1" t="shared" si="37"/>
      </c>
      <c r="N276" s="6">
        <f ca="1" t="shared" si="37"/>
      </c>
      <c r="O276" s="6">
        <f t="shared" si="33"/>
        <v>0</v>
      </c>
      <c r="P276" s="6">
        <f>-SIGN(TrayWtInput!$C$2)*(ROW()-(trays+3)/2-4*bout/traydist)*traydist</f>
        <v>-121.25</v>
      </c>
    </row>
    <row r="277" spans="4:16" ht="12.75">
      <c r="D277" s="6">
        <f t="shared" si="35"/>
        <v>165.5</v>
      </c>
      <c r="E277" s="7">
        <f ca="1">IF(ISNUMBER(OFFSET(TrayWtInput!$B$1,ROW()-1,2)),OFFSET(TrayWtInput!$B$1,ROW()-1,2),"")</f>
      </c>
      <c r="F277" s="6">
        <f ca="1" t="shared" si="37"/>
      </c>
      <c r="G277" s="6">
        <f ca="1" t="shared" si="37"/>
      </c>
      <c r="H277" s="6">
        <f ca="1" t="shared" si="37"/>
      </c>
      <c r="I277" s="6">
        <f ca="1" t="shared" si="37"/>
      </c>
      <c r="J277" s="6">
        <f ca="1" t="shared" si="37"/>
      </c>
      <c r="K277" s="6">
        <f ca="1" t="shared" si="37"/>
      </c>
      <c r="L277" s="6">
        <f ca="1" t="shared" si="37"/>
      </c>
      <c r="M277" s="6">
        <f ca="1" t="shared" si="37"/>
      </c>
      <c r="N277" s="6">
        <f ca="1" t="shared" si="37"/>
      </c>
      <c r="O277" s="6">
        <f t="shared" si="33"/>
        <v>0</v>
      </c>
      <c r="P277" s="6">
        <f>-SIGN(TrayWtInput!$C$2)*(ROW()-(trays+3)/2-4*bout/traydist)*traydist</f>
        <v>-121.75</v>
      </c>
    </row>
    <row r="278" spans="4:16" ht="12.75">
      <c r="D278" s="6">
        <f t="shared" si="35"/>
        <v>166</v>
      </c>
      <c r="E278" s="7">
        <f ca="1">IF(ISNUMBER(OFFSET(TrayWtInput!$B$1,ROW()-1,2)),OFFSET(TrayWtInput!$B$1,ROW()-1,2),"")</f>
      </c>
      <c r="F278" s="6">
        <f ca="1" t="shared" si="37"/>
      </c>
      <c r="G278" s="6">
        <f ca="1" t="shared" si="37"/>
      </c>
      <c r="H278" s="6">
        <f ca="1" t="shared" si="37"/>
      </c>
      <c r="I278" s="6">
        <f ca="1" t="shared" si="37"/>
      </c>
      <c r="J278" s="6">
        <f ca="1" t="shared" si="37"/>
      </c>
      <c r="K278" s="6">
        <f ca="1" t="shared" si="37"/>
      </c>
      <c r="L278" s="6">
        <f ca="1" t="shared" si="37"/>
      </c>
      <c r="M278" s="6">
        <f ca="1" t="shared" si="37"/>
      </c>
      <c r="N278" s="6">
        <f ca="1" t="shared" si="37"/>
      </c>
      <c r="O278" s="6">
        <f t="shared" si="33"/>
        <v>0</v>
      </c>
      <c r="P278" s="6">
        <f>-SIGN(TrayWtInput!$C$2)*(ROW()-(trays+3)/2-4*bout/traydist)*traydist</f>
        <v>-122.25</v>
      </c>
    </row>
    <row r="279" spans="4:16" ht="12.75">
      <c r="D279" s="6">
        <f t="shared" si="35"/>
        <v>166.5</v>
      </c>
      <c r="E279" s="7">
        <f ca="1">IF(ISNUMBER(OFFSET(TrayWtInput!$B$1,ROW()-1,2)),OFFSET(TrayWtInput!$B$1,ROW()-1,2),"")</f>
      </c>
      <c r="F279" s="6">
        <f ca="1" t="shared" si="37"/>
      </c>
      <c r="G279" s="6">
        <f ca="1" t="shared" si="37"/>
      </c>
      <c r="H279" s="6">
        <f ca="1" t="shared" si="37"/>
      </c>
      <c r="I279" s="6">
        <f ca="1" t="shared" si="37"/>
      </c>
      <c r="J279" s="6">
        <f ca="1" t="shared" si="37"/>
      </c>
      <c r="K279" s="6">
        <f ca="1" t="shared" si="37"/>
      </c>
      <c r="L279" s="6">
        <f ca="1" t="shared" si="37"/>
      </c>
      <c r="M279" s="6">
        <f ca="1" t="shared" si="37"/>
      </c>
      <c r="N279" s="6">
        <f ca="1" t="shared" si="37"/>
      </c>
      <c r="O279" s="6">
        <f t="shared" si="33"/>
        <v>0</v>
      </c>
      <c r="P279" s="6">
        <f>-SIGN(TrayWtInput!$C$2)*(ROW()-(trays+3)/2-4*bout/traydist)*traydist</f>
        <v>-122.75</v>
      </c>
    </row>
    <row r="280" spans="4:16" ht="12.75">
      <c r="D280" s="6">
        <f t="shared" si="35"/>
        <v>167</v>
      </c>
      <c r="E280" s="7">
        <f ca="1">IF(ISNUMBER(OFFSET(TrayWtInput!$B$1,ROW()-1,2)),OFFSET(TrayWtInput!$B$1,ROW()-1,2),"")</f>
      </c>
      <c r="F280" s="6">
        <f ca="1" t="shared" si="37"/>
      </c>
      <c r="G280" s="6">
        <f ca="1" t="shared" si="37"/>
      </c>
      <c r="H280" s="6">
        <f ca="1" t="shared" si="37"/>
      </c>
      <c r="I280" s="6">
        <f ca="1" t="shared" si="37"/>
      </c>
      <c r="J280" s="6">
        <f ca="1" t="shared" si="37"/>
      </c>
      <c r="K280" s="6">
        <f ca="1" t="shared" si="37"/>
      </c>
      <c r="L280" s="6">
        <f ca="1" t="shared" si="37"/>
      </c>
      <c r="M280" s="6">
        <f ca="1" t="shared" si="37"/>
      </c>
      <c r="N280" s="6">
        <f ca="1" t="shared" si="37"/>
      </c>
      <c r="O280" s="6">
        <f t="shared" si="33"/>
        <v>0</v>
      </c>
      <c r="P280" s="6">
        <f>-SIGN(TrayWtInput!$C$2)*(ROW()-(trays+3)/2-4*bout/traydist)*traydist</f>
        <v>-123.25</v>
      </c>
    </row>
    <row r="281" spans="4:16" ht="12.75">
      <c r="D281" s="6">
        <f t="shared" si="35"/>
        <v>167.5</v>
      </c>
      <c r="E281" s="7">
        <f ca="1">IF(ISNUMBER(OFFSET(TrayWtInput!$B$1,ROW()-1,2)),OFFSET(TrayWtInput!$B$1,ROW()-1,2),"")</f>
      </c>
      <c r="F281" s="6">
        <f ca="1" t="shared" si="37"/>
      </c>
      <c r="G281" s="6">
        <f ca="1" t="shared" si="37"/>
      </c>
      <c r="H281" s="6">
        <f ca="1" t="shared" si="37"/>
      </c>
      <c r="I281" s="6">
        <f ca="1" t="shared" si="37"/>
      </c>
      <c r="J281" s="6">
        <f ca="1" t="shared" si="37"/>
      </c>
      <c r="K281" s="6">
        <f ca="1" t="shared" si="37"/>
      </c>
      <c r="L281" s="6">
        <f ca="1" t="shared" si="37"/>
      </c>
      <c r="M281" s="6">
        <f ca="1" t="shared" si="37"/>
      </c>
      <c r="N281" s="6">
        <f ca="1" t="shared" si="37"/>
      </c>
      <c r="O281" s="6">
        <f t="shared" si="33"/>
        <v>0</v>
      </c>
      <c r="P281" s="6">
        <f>-SIGN(TrayWtInput!$C$2)*(ROW()-(trays+3)/2-4*bout/traydist)*traydist</f>
        <v>-123.75</v>
      </c>
    </row>
    <row r="282" spans="4:16" ht="12.75">
      <c r="D282" s="6">
        <f t="shared" si="35"/>
        <v>168</v>
      </c>
      <c r="E282" s="7">
        <f ca="1">IF(ISNUMBER(OFFSET(TrayWtInput!$B$1,ROW()-1,2)),OFFSET(TrayWtInput!$B$1,ROW()-1,2),"")</f>
      </c>
      <c r="F282" s="6">
        <f aca="true" ca="1" t="shared" si="38" ref="F282:N291">IF(ROW()-1&gt;bout*F$1/traydist,OFFSET($E282,-bout*F$1/traydist,0),0)</f>
      </c>
      <c r="G282" s="6">
        <f ca="1" t="shared" si="38"/>
      </c>
      <c r="H282" s="6">
        <f ca="1" t="shared" si="38"/>
      </c>
      <c r="I282" s="6">
        <f ca="1" t="shared" si="38"/>
      </c>
      <c r="J282" s="6">
        <f ca="1" t="shared" si="38"/>
      </c>
      <c r="K282" s="6">
        <f ca="1" t="shared" si="38"/>
      </c>
      <c r="L282" s="6">
        <f ca="1" t="shared" si="38"/>
      </c>
      <c r="M282" s="6">
        <f ca="1" t="shared" si="38"/>
      </c>
      <c r="N282" s="6">
        <f ca="1" t="shared" si="38"/>
      </c>
      <c r="O282" s="6">
        <f t="shared" si="33"/>
        <v>0</v>
      </c>
      <c r="P282" s="6">
        <f>-SIGN(TrayWtInput!$C$2)*(ROW()-(trays+3)/2-4*bout/traydist)*traydist</f>
        <v>-124.25</v>
      </c>
    </row>
    <row r="283" spans="4:16" ht="12.75">
      <c r="D283" s="6">
        <f t="shared" si="35"/>
        <v>168.5</v>
      </c>
      <c r="E283" s="7">
        <f ca="1">IF(ISNUMBER(OFFSET(TrayWtInput!$B$1,ROW()-1,2)),OFFSET(TrayWtInput!$B$1,ROW()-1,2),"")</f>
      </c>
      <c r="F283" s="6">
        <f ca="1" t="shared" si="38"/>
      </c>
      <c r="G283" s="6">
        <f ca="1" t="shared" si="38"/>
      </c>
      <c r="H283" s="6">
        <f ca="1" t="shared" si="38"/>
      </c>
      <c r="I283" s="6">
        <f ca="1" t="shared" si="38"/>
      </c>
      <c r="J283" s="6">
        <f ca="1" t="shared" si="38"/>
      </c>
      <c r="K283" s="6">
        <f ca="1" t="shared" si="38"/>
      </c>
      <c r="L283" s="6">
        <f ca="1" t="shared" si="38"/>
      </c>
      <c r="M283" s="6">
        <f ca="1" t="shared" si="38"/>
      </c>
      <c r="N283" s="6">
        <f ca="1" t="shared" si="38"/>
      </c>
      <c r="O283" s="6">
        <f t="shared" si="33"/>
        <v>0</v>
      </c>
      <c r="P283" s="6">
        <f>-SIGN(TrayWtInput!$C$2)*(ROW()-(trays+3)/2-4*bout/traydist)*traydist</f>
        <v>-124.75</v>
      </c>
    </row>
    <row r="284" spans="4:16" ht="12.75">
      <c r="D284" s="6">
        <f t="shared" si="35"/>
        <v>169</v>
      </c>
      <c r="E284" s="7">
        <f ca="1">IF(ISNUMBER(OFFSET(TrayWtInput!$B$1,ROW()-1,2)),OFFSET(TrayWtInput!$B$1,ROW()-1,2),"")</f>
      </c>
      <c r="F284" s="6">
        <f ca="1" t="shared" si="38"/>
      </c>
      <c r="G284" s="6">
        <f ca="1" t="shared" si="38"/>
      </c>
      <c r="H284" s="6">
        <f ca="1" t="shared" si="38"/>
      </c>
      <c r="I284" s="6">
        <f ca="1" t="shared" si="38"/>
      </c>
      <c r="J284" s="6">
        <f ca="1" t="shared" si="38"/>
      </c>
      <c r="K284" s="6">
        <f ca="1" t="shared" si="38"/>
      </c>
      <c r="L284" s="6">
        <f ca="1" t="shared" si="38"/>
      </c>
      <c r="M284" s="6">
        <f ca="1" t="shared" si="38"/>
      </c>
      <c r="N284" s="6">
        <f ca="1" t="shared" si="38"/>
      </c>
      <c r="O284" s="6">
        <f t="shared" si="33"/>
        <v>0</v>
      </c>
      <c r="P284" s="6">
        <f>-SIGN(TrayWtInput!$C$2)*(ROW()-(trays+3)/2-4*bout/traydist)*traydist</f>
        <v>-125.25</v>
      </c>
    </row>
    <row r="285" spans="4:16" ht="12.75">
      <c r="D285" s="6">
        <f t="shared" si="35"/>
        <v>169.5</v>
      </c>
      <c r="E285" s="7">
        <f ca="1">IF(ISNUMBER(OFFSET(TrayWtInput!$B$1,ROW()-1,2)),OFFSET(TrayWtInput!$B$1,ROW()-1,2),"")</f>
      </c>
      <c r="F285" s="6">
        <f ca="1" t="shared" si="38"/>
      </c>
      <c r="G285" s="6">
        <f ca="1" t="shared" si="38"/>
      </c>
      <c r="H285" s="6">
        <f ca="1" t="shared" si="38"/>
      </c>
      <c r="I285" s="6">
        <f ca="1" t="shared" si="38"/>
      </c>
      <c r="J285" s="6">
        <f ca="1" t="shared" si="38"/>
      </c>
      <c r="K285" s="6">
        <f ca="1" t="shared" si="38"/>
      </c>
      <c r="L285" s="6">
        <f ca="1" t="shared" si="38"/>
      </c>
      <c r="M285" s="6">
        <f ca="1" t="shared" si="38"/>
      </c>
      <c r="N285" s="6">
        <f ca="1" t="shared" si="38"/>
      </c>
      <c r="O285" s="6">
        <f t="shared" si="33"/>
        <v>0</v>
      </c>
      <c r="P285" s="6">
        <f>-SIGN(TrayWtInput!$C$2)*(ROW()-(trays+3)/2-4*bout/traydist)*traydist</f>
        <v>-125.75</v>
      </c>
    </row>
    <row r="286" spans="4:16" ht="12.75">
      <c r="D286" s="6">
        <f t="shared" si="35"/>
        <v>170</v>
      </c>
      <c r="E286" s="7">
        <f ca="1">IF(ISNUMBER(OFFSET(TrayWtInput!$B$1,ROW()-1,2)),OFFSET(TrayWtInput!$B$1,ROW()-1,2),"")</f>
      </c>
      <c r="F286" s="6">
        <f ca="1" t="shared" si="38"/>
      </c>
      <c r="G286" s="6">
        <f ca="1" t="shared" si="38"/>
      </c>
      <c r="H286" s="6">
        <f ca="1" t="shared" si="38"/>
      </c>
      <c r="I286" s="6">
        <f ca="1" t="shared" si="38"/>
      </c>
      <c r="J286" s="6">
        <f ca="1" t="shared" si="38"/>
      </c>
      <c r="K286" s="6">
        <f ca="1" t="shared" si="38"/>
      </c>
      <c r="L286" s="6">
        <f ca="1" t="shared" si="38"/>
      </c>
      <c r="M286" s="6">
        <f ca="1" t="shared" si="38"/>
      </c>
      <c r="N286" s="6">
        <f ca="1" t="shared" si="38"/>
      </c>
      <c r="O286" s="6">
        <f t="shared" si="33"/>
        <v>0</v>
      </c>
      <c r="P286" s="6">
        <f>-SIGN(TrayWtInput!$C$2)*(ROW()-(trays+3)/2-4*bout/traydist)*traydist</f>
        <v>-126.25</v>
      </c>
    </row>
    <row r="287" spans="4:16" ht="12.75">
      <c r="D287" s="6">
        <f t="shared" si="35"/>
        <v>170.5</v>
      </c>
      <c r="E287" s="7">
        <f ca="1">IF(ISNUMBER(OFFSET(TrayWtInput!$B$1,ROW()-1,2)),OFFSET(TrayWtInput!$B$1,ROW()-1,2),"")</f>
      </c>
      <c r="F287" s="6">
        <f ca="1" t="shared" si="38"/>
      </c>
      <c r="G287" s="6">
        <f ca="1" t="shared" si="38"/>
      </c>
      <c r="H287" s="6">
        <f ca="1" t="shared" si="38"/>
      </c>
      <c r="I287" s="6">
        <f ca="1" t="shared" si="38"/>
      </c>
      <c r="J287" s="6">
        <f ca="1" t="shared" si="38"/>
      </c>
      <c r="K287" s="6">
        <f ca="1" t="shared" si="38"/>
      </c>
      <c r="L287" s="6">
        <f ca="1" t="shared" si="38"/>
      </c>
      <c r="M287" s="6">
        <f ca="1" t="shared" si="38"/>
      </c>
      <c r="N287" s="6">
        <f ca="1" t="shared" si="38"/>
      </c>
      <c r="O287" s="6">
        <f t="shared" si="33"/>
        <v>0</v>
      </c>
      <c r="P287" s="6">
        <f>-SIGN(TrayWtInput!$C$2)*(ROW()-(trays+3)/2-4*bout/traydist)*traydist</f>
        <v>-126.75</v>
      </c>
    </row>
    <row r="288" spans="4:16" ht="12.75">
      <c r="D288" s="6">
        <f t="shared" si="35"/>
        <v>171</v>
      </c>
      <c r="E288" s="7">
        <f ca="1">IF(ISNUMBER(OFFSET(TrayWtInput!$B$1,ROW()-1,2)),OFFSET(TrayWtInput!$B$1,ROW()-1,2),"")</f>
      </c>
      <c r="F288" s="6">
        <f ca="1" t="shared" si="38"/>
      </c>
      <c r="G288" s="6">
        <f ca="1" t="shared" si="38"/>
      </c>
      <c r="H288" s="6">
        <f ca="1" t="shared" si="38"/>
      </c>
      <c r="I288" s="6">
        <f ca="1" t="shared" si="38"/>
      </c>
      <c r="J288" s="6">
        <f ca="1" t="shared" si="38"/>
      </c>
      <c r="K288" s="6">
        <f ca="1" t="shared" si="38"/>
      </c>
      <c r="L288" s="6">
        <f ca="1" t="shared" si="38"/>
      </c>
      <c r="M288" s="6">
        <f ca="1" t="shared" si="38"/>
      </c>
      <c r="N288" s="6">
        <f ca="1" t="shared" si="38"/>
      </c>
      <c r="O288" s="6">
        <f t="shared" si="33"/>
        <v>0</v>
      </c>
      <c r="P288" s="6">
        <f>-SIGN(TrayWtInput!$C$2)*(ROW()-(trays+3)/2-4*bout/traydist)*traydist</f>
        <v>-127.25</v>
      </c>
    </row>
    <row r="289" spans="4:16" ht="12.75">
      <c r="D289" s="6">
        <f t="shared" si="35"/>
        <v>171.5</v>
      </c>
      <c r="E289" s="7">
        <f ca="1">IF(ISNUMBER(OFFSET(TrayWtInput!$B$1,ROW()-1,2)),OFFSET(TrayWtInput!$B$1,ROW()-1,2),"")</f>
      </c>
      <c r="F289" s="6">
        <f ca="1" t="shared" si="38"/>
      </c>
      <c r="G289" s="6">
        <f ca="1" t="shared" si="38"/>
      </c>
      <c r="H289" s="6">
        <f ca="1" t="shared" si="38"/>
      </c>
      <c r="I289" s="6">
        <f ca="1" t="shared" si="38"/>
      </c>
      <c r="J289" s="6">
        <f ca="1" t="shared" si="38"/>
      </c>
      <c r="K289" s="6">
        <f ca="1" t="shared" si="38"/>
      </c>
      <c r="L289" s="6">
        <f ca="1" t="shared" si="38"/>
      </c>
      <c r="M289" s="6">
        <f ca="1" t="shared" si="38"/>
      </c>
      <c r="N289" s="6">
        <f ca="1" t="shared" si="38"/>
      </c>
      <c r="O289" s="6">
        <f t="shared" si="33"/>
        <v>0</v>
      </c>
      <c r="P289" s="6">
        <f>-SIGN(TrayWtInput!$C$2)*(ROW()-(trays+3)/2-4*bout/traydist)*traydist</f>
        <v>-127.75</v>
      </c>
    </row>
    <row r="290" spans="4:16" ht="12.75">
      <c r="D290" s="6">
        <f t="shared" si="35"/>
        <v>172</v>
      </c>
      <c r="E290" s="7">
        <f ca="1">IF(ISNUMBER(OFFSET(TrayWtInput!$B$1,ROW()-1,2)),OFFSET(TrayWtInput!$B$1,ROW()-1,2),"")</f>
      </c>
      <c r="F290" s="6">
        <f ca="1" t="shared" si="38"/>
      </c>
      <c r="G290" s="6">
        <f ca="1" t="shared" si="38"/>
      </c>
      <c r="H290" s="6">
        <f ca="1" t="shared" si="38"/>
      </c>
      <c r="I290" s="6">
        <f ca="1" t="shared" si="38"/>
      </c>
      <c r="J290" s="6">
        <f ca="1" t="shared" si="38"/>
      </c>
      <c r="K290" s="6">
        <f ca="1" t="shared" si="38"/>
      </c>
      <c r="L290" s="6">
        <f ca="1" t="shared" si="38"/>
      </c>
      <c r="M290" s="6">
        <f ca="1" t="shared" si="38"/>
      </c>
      <c r="N290" s="6">
        <f ca="1" t="shared" si="38"/>
      </c>
      <c r="O290" s="6">
        <f t="shared" si="33"/>
        <v>0</v>
      </c>
      <c r="P290" s="6">
        <f>-SIGN(TrayWtInput!$C$2)*(ROW()-(trays+3)/2-4*bout/traydist)*traydist</f>
        <v>-128.25</v>
      </c>
    </row>
    <row r="291" spans="4:16" ht="12.75">
      <c r="D291" s="6">
        <f t="shared" si="35"/>
        <v>172.5</v>
      </c>
      <c r="E291" s="7">
        <f ca="1">IF(ISNUMBER(OFFSET(TrayWtInput!$B$1,ROW()-1,2)),OFFSET(TrayWtInput!$B$1,ROW()-1,2),"")</f>
      </c>
      <c r="F291" s="6">
        <f ca="1" t="shared" si="38"/>
      </c>
      <c r="G291" s="6">
        <f ca="1" t="shared" si="38"/>
      </c>
      <c r="H291" s="6">
        <f ca="1" t="shared" si="38"/>
      </c>
      <c r="I291" s="6">
        <f ca="1" t="shared" si="38"/>
      </c>
      <c r="J291" s="6">
        <f ca="1" t="shared" si="38"/>
      </c>
      <c r="K291" s="6">
        <f ca="1" t="shared" si="38"/>
      </c>
      <c r="L291" s="6">
        <f ca="1" t="shared" si="38"/>
      </c>
      <c r="M291" s="6">
        <f ca="1" t="shared" si="38"/>
      </c>
      <c r="N291" s="6">
        <f ca="1" t="shared" si="38"/>
      </c>
      <c r="O291" s="6">
        <f t="shared" si="33"/>
        <v>0</v>
      </c>
      <c r="P291" s="6">
        <f>-SIGN(TrayWtInput!$C$2)*(ROW()-(trays+3)/2-4*bout/traydist)*traydist</f>
        <v>-128.75</v>
      </c>
    </row>
    <row r="292" spans="4:16" ht="12.75">
      <c r="D292" s="6">
        <f t="shared" si="35"/>
        <v>173</v>
      </c>
      <c r="E292" s="7">
        <f ca="1">IF(ISNUMBER(OFFSET(TrayWtInput!$B$1,ROW()-1,2)),OFFSET(TrayWtInput!$B$1,ROW()-1,2),"")</f>
      </c>
      <c r="F292" s="6">
        <f aca="true" ca="1" t="shared" si="39" ref="F292:N301">IF(ROW()-1&gt;bout*F$1/traydist,OFFSET($E292,-bout*F$1/traydist,0),0)</f>
      </c>
      <c r="G292" s="6">
        <f ca="1" t="shared" si="39"/>
      </c>
      <c r="H292" s="6">
        <f ca="1" t="shared" si="39"/>
      </c>
      <c r="I292" s="6">
        <f ca="1" t="shared" si="39"/>
      </c>
      <c r="J292" s="6">
        <f ca="1" t="shared" si="39"/>
      </c>
      <c r="K292" s="6">
        <f ca="1" t="shared" si="39"/>
      </c>
      <c r="L292" s="6">
        <f ca="1" t="shared" si="39"/>
      </c>
      <c r="M292" s="6">
        <f ca="1" t="shared" si="39"/>
      </c>
      <c r="N292" s="6">
        <f ca="1" t="shared" si="39"/>
      </c>
      <c r="O292" s="6">
        <f t="shared" si="33"/>
        <v>0</v>
      </c>
      <c r="P292" s="6">
        <f>-SIGN(TrayWtInput!$C$2)*(ROW()-(trays+3)/2-4*bout/traydist)*traydist</f>
        <v>-129.25</v>
      </c>
    </row>
    <row r="293" spans="4:16" ht="12.75">
      <c r="D293" s="6">
        <f t="shared" si="35"/>
        <v>173.5</v>
      </c>
      <c r="E293" s="7">
        <f ca="1">IF(ISNUMBER(OFFSET(TrayWtInput!$B$1,ROW()-1,2)),OFFSET(TrayWtInput!$B$1,ROW()-1,2),"")</f>
      </c>
      <c r="F293" s="6">
        <f ca="1" t="shared" si="39"/>
      </c>
      <c r="G293" s="6">
        <f ca="1" t="shared" si="39"/>
      </c>
      <c r="H293" s="6">
        <f ca="1" t="shared" si="39"/>
      </c>
      <c r="I293" s="6">
        <f ca="1" t="shared" si="39"/>
      </c>
      <c r="J293" s="6">
        <f ca="1" t="shared" si="39"/>
      </c>
      <c r="K293" s="6">
        <f ca="1" t="shared" si="39"/>
      </c>
      <c r="L293" s="6">
        <f ca="1" t="shared" si="39"/>
      </c>
      <c r="M293" s="6">
        <f ca="1" t="shared" si="39"/>
      </c>
      <c r="N293" s="6">
        <f ca="1" t="shared" si="39"/>
      </c>
      <c r="O293" s="6">
        <f t="shared" si="33"/>
        <v>0</v>
      </c>
      <c r="P293" s="6">
        <f>-SIGN(TrayWtInput!$C$2)*(ROW()-(trays+3)/2-4*bout/traydist)*traydist</f>
        <v>-129.75</v>
      </c>
    </row>
    <row r="294" spans="4:16" ht="12.75">
      <c r="D294" s="6">
        <f t="shared" si="35"/>
        <v>174</v>
      </c>
      <c r="E294" s="7">
        <f ca="1">IF(ISNUMBER(OFFSET(TrayWtInput!$B$1,ROW()-1,2)),OFFSET(TrayWtInput!$B$1,ROW()-1,2),"")</f>
      </c>
      <c r="F294" s="6">
        <f ca="1" t="shared" si="39"/>
      </c>
      <c r="G294" s="6">
        <f ca="1" t="shared" si="39"/>
      </c>
      <c r="H294" s="6">
        <f ca="1" t="shared" si="39"/>
      </c>
      <c r="I294" s="6">
        <f ca="1" t="shared" si="39"/>
      </c>
      <c r="J294" s="6">
        <f ca="1" t="shared" si="39"/>
      </c>
      <c r="K294" s="6">
        <f ca="1" t="shared" si="39"/>
      </c>
      <c r="L294" s="6">
        <f ca="1" t="shared" si="39"/>
      </c>
      <c r="M294" s="6">
        <f ca="1" t="shared" si="39"/>
      </c>
      <c r="N294" s="6">
        <f ca="1" t="shared" si="39"/>
      </c>
      <c r="O294" s="6">
        <f t="shared" si="33"/>
        <v>0</v>
      </c>
      <c r="P294" s="6">
        <f>-SIGN(TrayWtInput!$C$2)*(ROW()-(trays+3)/2-4*bout/traydist)*traydist</f>
        <v>-130.25</v>
      </c>
    </row>
    <row r="295" spans="4:16" ht="12.75">
      <c r="D295" s="6">
        <f t="shared" si="35"/>
        <v>174.5</v>
      </c>
      <c r="E295" s="7">
        <f ca="1">IF(ISNUMBER(OFFSET(TrayWtInput!$B$1,ROW()-1,2)),OFFSET(TrayWtInput!$B$1,ROW()-1,2),"")</f>
      </c>
      <c r="F295" s="6">
        <f ca="1" t="shared" si="39"/>
      </c>
      <c r="G295" s="6">
        <f ca="1" t="shared" si="39"/>
      </c>
      <c r="H295" s="6">
        <f ca="1" t="shared" si="39"/>
      </c>
      <c r="I295" s="6">
        <f ca="1" t="shared" si="39"/>
      </c>
      <c r="J295" s="6">
        <f ca="1" t="shared" si="39"/>
      </c>
      <c r="K295" s="6">
        <f ca="1" t="shared" si="39"/>
      </c>
      <c r="L295" s="6">
        <f ca="1" t="shared" si="39"/>
      </c>
      <c r="M295" s="6">
        <f ca="1" t="shared" si="39"/>
      </c>
      <c r="N295" s="6">
        <f ca="1" t="shared" si="39"/>
      </c>
      <c r="O295" s="6">
        <f t="shared" si="33"/>
        <v>0</v>
      </c>
      <c r="P295" s="6">
        <f>-SIGN(TrayWtInput!$C$2)*(ROW()-(trays+3)/2-4*bout/traydist)*traydist</f>
        <v>-130.75</v>
      </c>
    </row>
    <row r="296" spans="4:16" ht="12.75">
      <c r="D296" s="6">
        <f t="shared" si="35"/>
        <v>175</v>
      </c>
      <c r="E296" s="7">
        <f ca="1">IF(ISNUMBER(OFFSET(TrayWtInput!$B$1,ROW()-1,2)),OFFSET(TrayWtInput!$B$1,ROW()-1,2),"")</f>
      </c>
      <c r="F296" s="6">
        <f ca="1" t="shared" si="39"/>
      </c>
      <c r="G296" s="6">
        <f ca="1" t="shared" si="39"/>
      </c>
      <c r="H296" s="6">
        <f ca="1" t="shared" si="39"/>
      </c>
      <c r="I296" s="6">
        <f ca="1" t="shared" si="39"/>
      </c>
      <c r="J296" s="6">
        <f ca="1" t="shared" si="39"/>
      </c>
      <c r="K296" s="6">
        <f ca="1" t="shared" si="39"/>
      </c>
      <c r="L296" s="6">
        <f ca="1" t="shared" si="39"/>
      </c>
      <c r="M296" s="6">
        <f ca="1" t="shared" si="39"/>
      </c>
      <c r="N296" s="6">
        <f ca="1" t="shared" si="39"/>
      </c>
      <c r="O296" s="6">
        <f t="shared" si="33"/>
        <v>0</v>
      </c>
      <c r="P296" s="6">
        <f>-SIGN(TrayWtInput!$C$2)*(ROW()-(trays+3)/2-4*bout/traydist)*traydist</f>
        <v>-131.25</v>
      </c>
    </row>
    <row r="297" spans="4:16" ht="12.75">
      <c r="D297" s="6">
        <f t="shared" si="35"/>
        <v>175.5</v>
      </c>
      <c r="E297" s="7">
        <f ca="1">IF(ISNUMBER(OFFSET(TrayWtInput!$B$1,ROW()-1,2)),OFFSET(TrayWtInput!$B$1,ROW()-1,2),"")</f>
      </c>
      <c r="F297" s="6">
        <f ca="1" t="shared" si="39"/>
      </c>
      <c r="G297" s="6">
        <f ca="1" t="shared" si="39"/>
      </c>
      <c r="H297" s="6">
        <f ca="1" t="shared" si="39"/>
      </c>
      <c r="I297" s="6">
        <f ca="1" t="shared" si="39"/>
      </c>
      <c r="J297" s="6">
        <f ca="1" t="shared" si="39"/>
      </c>
      <c r="K297" s="6">
        <f ca="1" t="shared" si="39"/>
      </c>
      <c r="L297" s="6">
        <f ca="1" t="shared" si="39"/>
      </c>
      <c r="M297" s="6">
        <f ca="1" t="shared" si="39"/>
      </c>
      <c r="N297" s="6">
        <f ca="1" t="shared" si="39"/>
      </c>
      <c r="O297" s="6">
        <f t="shared" si="33"/>
        <v>0</v>
      </c>
      <c r="P297" s="6">
        <f>-SIGN(TrayWtInput!$C$2)*(ROW()-(trays+3)/2-4*bout/traydist)*traydist</f>
        <v>-131.75</v>
      </c>
    </row>
    <row r="298" spans="4:16" ht="12.75">
      <c r="D298" s="6">
        <f t="shared" si="35"/>
        <v>176</v>
      </c>
      <c r="E298" s="7">
        <f ca="1">IF(ISNUMBER(OFFSET(TrayWtInput!$B$1,ROW()-1,2)),OFFSET(TrayWtInput!$B$1,ROW()-1,2),"")</f>
      </c>
      <c r="F298" s="6">
        <f ca="1" t="shared" si="39"/>
      </c>
      <c r="G298" s="6">
        <f ca="1" t="shared" si="39"/>
      </c>
      <c r="H298" s="6">
        <f ca="1" t="shared" si="39"/>
      </c>
      <c r="I298" s="6">
        <f ca="1" t="shared" si="39"/>
      </c>
      <c r="J298" s="6">
        <f ca="1" t="shared" si="39"/>
      </c>
      <c r="K298" s="6">
        <f ca="1" t="shared" si="39"/>
      </c>
      <c r="L298" s="6">
        <f ca="1" t="shared" si="39"/>
      </c>
      <c r="M298" s="6">
        <f ca="1" t="shared" si="39"/>
      </c>
      <c r="N298" s="6">
        <f ca="1" t="shared" si="39"/>
      </c>
      <c r="O298" s="6">
        <f t="shared" si="33"/>
        <v>0</v>
      </c>
      <c r="P298" s="6">
        <f>-SIGN(TrayWtInput!$C$2)*(ROW()-(trays+3)/2-4*bout/traydist)*traydist</f>
        <v>-132.25</v>
      </c>
    </row>
    <row r="299" spans="4:16" ht="12.75">
      <c r="D299" s="6">
        <f t="shared" si="35"/>
        <v>176.5</v>
      </c>
      <c r="E299" s="7">
        <f ca="1">IF(ISNUMBER(OFFSET(TrayWtInput!$B$1,ROW()-1,2)),OFFSET(TrayWtInput!$B$1,ROW()-1,2),"")</f>
      </c>
      <c r="F299" s="6">
        <f ca="1" t="shared" si="39"/>
      </c>
      <c r="G299" s="6">
        <f ca="1" t="shared" si="39"/>
      </c>
      <c r="H299" s="6">
        <f ca="1" t="shared" si="39"/>
      </c>
      <c r="I299" s="6">
        <f ca="1" t="shared" si="39"/>
      </c>
      <c r="J299" s="6">
        <f ca="1" t="shared" si="39"/>
      </c>
      <c r="K299" s="6">
        <f ca="1" t="shared" si="39"/>
      </c>
      <c r="L299" s="6">
        <f ca="1" t="shared" si="39"/>
      </c>
      <c r="M299" s="6">
        <f ca="1" t="shared" si="39"/>
      </c>
      <c r="N299" s="6">
        <f ca="1" t="shared" si="39"/>
      </c>
      <c r="O299" s="6">
        <f t="shared" si="33"/>
        <v>0</v>
      </c>
      <c r="P299" s="6">
        <f>-SIGN(TrayWtInput!$C$2)*(ROW()-(trays+3)/2-4*bout/traydist)*traydist</f>
        <v>-132.75</v>
      </c>
    </row>
    <row r="300" spans="4:16" ht="12.75">
      <c r="D300" s="6">
        <f t="shared" si="35"/>
        <v>177</v>
      </c>
      <c r="E300" s="7">
        <f ca="1">IF(ISNUMBER(OFFSET(TrayWtInput!$B$1,ROW()-1,2)),OFFSET(TrayWtInput!$B$1,ROW()-1,2),"")</f>
      </c>
      <c r="F300" s="6">
        <f ca="1" t="shared" si="39"/>
      </c>
      <c r="G300" s="6">
        <f ca="1" t="shared" si="39"/>
      </c>
      <c r="H300" s="6">
        <f ca="1" t="shared" si="39"/>
      </c>
      <c r="I300" s="6">
        <f ca="1" t="shared" si="39"/>
      </c>
      <c r="J300" s="6">
        <f ca="1" t="shared" si="39"/>
      </c>
      <c r="K300" s="6">
        <f ca="1" t="shared" si="39"/>
      </c>
      <c r="L300" s="6">
        <f ca="1" t="shared" si="39"/>
      </c>
      <c r="M300" s="6">
        <f ca="1" t="shared" si="39"/>
      </c>
      <c r="N300" s="6">
        <f ca="1" t="shared" si="39"/>
      </c>
      <c r="O300" s="6">
        <f t="shared" si="33"/>
        <v>0</v>
      </c>
      <c r="P300" s="6">
        <f>-SIGN(TrayWtInput!$C$2)*(ROW()-(trays+3)/2-4*bout/traydist)*traydist</f>
        <v>-133.25</v>
      </c>
    </row>
    <row r="301" spans="4:16" ht="12.75">
      <c r="D301" s="6">
        <f t="shared" si="35"/>
        <v>177.5</v>
      </c>
      <c r="E301" s="7">
        <f ca="1">IF(ISNUMBER(OFFSET(TrayWtInput!$B$1,ROW()-1,2)),OFFSET(TrayWtInput!$B$1,ROW()-1,2),"")</f>
      </c>
      <c r="F301" s="6">
        <f ca="1" t="shared" si="39"/>
      </c>
      <c r="G301" s="6">
        <f ca="1" t="shared" si="39"/>
      </c>
      <c r="H301" s="6">
        <f ca="1" t="shared" si="39"/>
      </c>
      <c r="I301" s="6">
        <f ca="1" t="shared" si="39"/>
      </c>
      <c r="J301" s="6">
        <f ca="1" t="shared" si="39"/>
      </c>
      <c r="K301" s="6">
        <f ca="1" t="shared" si="39"/>
      </c>
      <c r="L301" s="6">
        <f ca="1" t="shared" si="39"/>
      </c>
      <c r="M301" s="6">
        <f ca="1" t="shared" si="39"/>
      </c>
      <c r="N301" s="6">
        <f ca="1" t="shared" si="39"/>
      </c>
      <c r="O301" s="6">
        <f t="shared" si="33"/>
        <v>0</v>
      </c>
      <c r="P301" s="6">
        <f>-SIGN(TrayWtInput!$C$2)*(ROW()-(trays+3)/2-4*bout/traydist)*traydist</f>
        <v>-133.75</v>
      </c>
    </row>
    <row r="302" spans="4:16" ht="12.75">
      <c r="D302" s="6">
        <f t="shared" si="35"/>
        <v>178</v>
      </c>
      <c r="E302" s="7">
        <f ca="1">IF(ISNUMBER(OFFSET(TrayWtInput!$B$1,ROW()-1,2)),OFFSET(TrayWtInput!$B$1,ROW()-1,2),"")</f>
      </c>
      <c r="F302" s="6">
        <f aca="true" ca="1" t="shared" si="40" ref="F302:N311">IF(ROW()-1&gt;bout*F$1/traydist,OFFSET($E302,-bout*F$1/traydist,0),0)</f>
      </c>
      <c r="G302" s="6">
        <f ca="1" t="shared" si="40"/>
      </c>
      <c r="H302" s="6">
        <f ca="1" t="shared" si="40"/>
      </c>
      <c r="I302" s="6">
        <f ca="1" t="shared" si="40"/>
      </c>
      <c r="J302" s="6">
        <f ca="1" t="shared" si="40"/>
      </c>
      <c r="K302" s="6">
        <f ca="1" t="shared" si="40"/>
      </c>
      <c r="L302" s="6">
        <f ca="1" t="shared" si="40"/>
      </c>
      <c r="M302" s="6">
        <f ca="1" t="shared" si="40"/>
      </c>
      <c r="N302" s="6">
        <f ca="1" t="shared" si="40"/>
      </c>
      <c r="O302" s="6">
        <f t="shared" si="33"/>
        <v>0</v>
      </c>
      <c r="P302" s="6">
        <f>-SIGN(TrayWtInput!$C$2)*(ROW()-(trays+3)/2-4*bout/traydist)*traydist</f>
        <v>-134.25</v>
      </c>
    </row>
    <row r="303" spans="4:16" ht="12.75">
      <c r="D303" s="6">
        <f t="shared" si="35"/>
        <v>178.5</v>
      </c>
      <c r="E303" s="7">
        <f ca="1">IF(ISNUMBER(OFFSET(TrayWtInput!$B$1,ROW()-1,2)),OFFSET(TrayWtInput!$B$1,ROW()-1,2),"")</f>
      </c>
      <c r="F303" s="6">
        <f ca="1" t="shared" si="40"/>
      </c>
      <c r="G303" s="6">
        <f ca="1" t="shared" si="40"/>
      </c>
      <c r="H303" s="6">
        <f ca="1" t="shared" si="40"/>
      </c>
      <c r="I303" s="6">
        <f ca="1" t="shared" si="40"/>
      </c>
      <c r="J303" s="6">
        <f ca="1" t="shared" si="40"/>
      </c>
      <c r="K303" s="6">
        <f ca="1" t="shared" si="40"/>
      </c>
      <c r="L303" s="6">
        <f ca="1" t="shared" si="40"/>
      </c>
      <c r="M303" s="6">
        <f ca="1" t="shared" si="40"/>
      </c>
      <c r="N303" s="6">
        <f ca="1" t="shared" si="40"/>
      </c>
      <c r="O303" s="6">
        <f t="shared" si="33"/>
        <v>0</v>
      </c>
      <c r="P303" s="6">
        <f>-SIGN(TrayWtInput!$C$2)*(ROW()-(trays+3)/2-4*bout/traydist)*traydist</f>
        <v>-134.75</v>
      </c>
    </row>
    <row r="304" spans="4:16" ht="12.75">
      <c r="D304" s="6">
        <f t="shared" si="35"/>
        <v>179</v>
      </c>
      <c r="E304" s="7">
        <f ca="1">IF(ISNUMBER(OFFSET(TrayWtInput!$B$1,ROW()-1,2)),OFFSET(TrayWtInput!$B$1,ROW()-1,2),"")</f>
      </c>
      <c r="F304" s="6">
        <f ca="1" t="shared" si="40"/>
      </c>
      <c r="G304" s="6">
        <f ca="1" t="shared" si="40"/>
      </c>
      <c r="H304" s="6">
        <f ca="1" t="shared" si="40"/>
      </c>
      <c r="I304" s="6">
        <f ca="1" t="shared" si="40"/>
      </c>
      <c r="J304" s="6">
        <f ca="1" t="shared" si="40"/>
      </c>
      <c r="K304" s="6">
        <f ca="1" t="shared" si="40"/>
      </c>
      <c r="L304" s="6">
        <f ca="1" t="shared" si="40"/>
      </c>
      <c r="M304" s="6">
        <f ca="1" t="shared" si="40"/>
      </c>
      <c r="N304" s="6">
        <f ca="1" t="shared" si="40"/>
      </c>
      <c r="O304" s="6">
        <f t="shared" si="33"/>
        <v>0</v>
      </c>
      <c r="P304" s="6">
        <f>-SIGN(TrayWtInput!$C$2)*(ROW()-(trays+3)/2-4*bout/traydist)*traydist</f>
        <v>-135.25</v>
      </c>
    </row>
    <row r="305" spans="4:16" ht="12.75">
      <c r="D305" s="6">
        <f t="shared" si="35"/>
        <v>179.5</v>
      </c>
      <c r="E305" s="7">
        <f ca="1">IF(ISNUMBER(OFFSET(TrayWtInput!$B$1,ROW()-1,2)),OFFSET(TrayWtInput!$B$1,ROW()-1,2),"")</f>
      </c>
      <c r="F305" s="6">
        <f ca="1" t="shared" si="40"/>
      </c>
      <c r="G305" s="6">
        <f ca="1" t="shared" si="40"/>
      </c>
      <c r="H305" s="6">
        <f ca="1" t="shared" si="40"/>
      </c>
      <c r="I305" s="6">
        <f ca="1" t="shared" si="40"/>
      </c>
      <c r="J305" s="6">
        <f ca="1" t="shared" si="40"/>
      </c>
      <c r="K305" s="6">
        <f ca="1" t="shared" si="40"/>
      </c>
      <c r="L305" s="6">
        <f ca="1" t="shared" si="40"/>
      </c>
      <c r="M305" s="6">
        <f ca="1" t="shared" si="40"/>
      </c>
      <c r="N305" s="6">
        <f ca="1" t="shared" si="40"/>
      </c>
      <c r="O305" s="6">
        <f t="shared" si="33"/>
        <v>0</v>
      </c>
      <c r="P305" s="6">
        <f>-SIGN(TrayWtInput!$C$2)*(ROW()-(trays+3)/2-4*bout/traydist)*traydist</f>
        <v>-135.75</v>
      </c>
    </row>
    <row r="306" spans="4:16" ht="12.75">
      <c r="D306" s="6">
        <f t="shared" si="35"/>
        <v>180</v>
      </c>
      <c r="E306" s="7">
        <f ca="1">IF(ISNUMBER(OFFSET(TrayWtInput!$B$1,ROW()-1,2)),OFFSET(TrayWtInput!$B$1,ROW()-1,2),"")</f>
      </c>
      <c r="F306" s="6">
        <f ca="1" t="shared" si="40"/>
      </c>
      <c r="G306" s="6">
        <f ca="1" t="shared" si="40"/>
      </c>
      <c r="H306" s="6">
        <f ca="1" t="shared" si="40"/>
      </c>
      <c r="I306" s="6">
        <f ca="1" t="shared" si="40"/>
      </c>
      <c r="J306" s="6">
        <f ca="1" t="shared" si="40"/>
      </c>
      <c r="K306" s="6">
        <f ca="1" t="shared" si="40"/>
      </c>
      <c r="L306" s="6">
        <f ca="1" t="shared" si="40"/>
      </c>
      <c r="M306" s="6">
        <f ca="1" t="shared" si="40"/>
      </c>
      <c r="N306" s="6">
        <f ca="1" t="shared" si="40"/>
      </c>
      <c r="O306" s="6">
        <f aca="true" t="shared" si="41" ref="O306:O369">SUM(E306:N306)</f>
        <v>0</v>
      </c>
      <c r="P306" s="6">
        <f>-SIGN(TrayWtInput!$C$2)*(ROW()-(trays+3)/2-4*bout/traydist)*traydist</f>
        <v>-136.25</v>
      </c>
    </row>
    <row r="307" spans="4:16" ht="12.75">
      <c r="D307" s="6">
        <f t="shared" si="35"/>
        <v>180.5</v>
      </c>
      <c r="E307" s="7">
        <f ca="1">IF(ISNUMBER(OFFSET(TrayWtInput!$B$1,ROW()-1,2)),OFFSET(TrayWtInput!$B$1,ROW()-1,2),"")</f>
      </c>
      <c r="F307" s="6">
        <f ca="1" t="shared" si="40"/>
      </c>
      <c r="G307" s="6">
        <f ca="1" t="shared" si="40"/>
      </c>
      <c r="H307" s="6">
        <f ca="1" t="shared" si="40"/>
      </c>
      <c r="I307" s="6">
        <f ca="1" t="shared" si="40"/>
      </c>
      <c r="J307" s="6">
        <f ca="1" t="shared" si="40"/>
      </c>
      <c r="K307" s="6">
        <f ca="1" t="shared" si="40"/>
      </c>
      <c r="L307" s="6">
        <f ca="1" t="shared" si="40"/>
      </c>
      <c r="M307" s="6">
        <f ca="1" t="shared" si="40"/>
      </c>
      <c r="N307" s="6">
        <f ca="1" t="shared" si="40"/>
      </c>
      <c r="O307" s="6">
        <f t="shared" si="41"/>
        <v>0</v>
      </c>
      <c r="P307" s="6">
        <f>-SIGN(TrayWtInput!$C$2)*(ROW()-(trays+3)/2-4*bout/traydist)*traydist</f>
        <v>-136.75</v>
      </c>
    </row>
    <row r="308" spans="4:16" ht="12.75">
      <c r="D308" s="6">
        <f t="shared" si="35"/>
        <v>181</v>
      </c>
      <c r="E308" s="7">
        <f ca="1">IF(ISNUMBER(OFFSET(TrayWtInput!$B$1,ROW()-1,2)),OFFSET(TrayWtInput!$B$1,ROW()-1,2),"")</f>
      </c>
      <c r="F308" s="6">
        <f ca="1" t="shared" si="40"/>
      </c>
      <c r="G308" s="6">
        <f ca="1" t="shared" si="40"/>
      </c>
      <c r="H308" s="6">
        <f ca="1" t="shared" si="40"/>
      </c>
      <c r="I308" s="6">
        <f ca="1" t="shared" si="40"/>
      </c>
      <c r="J308" s="6">
        <f ca="1" t="shared" si="40"/>
      </c>
      <c r="K308" s="6">
        <f ca="1" t="shared" si="40"/>
      </c>
      <c r="L308" s="6">
        <f ca="1" t="shared" si="40"/>
      </c>
      <c r="M308" s="6">
        <f ca="1" t="shared" si="40"/>
      </c>
      <c r="N308" s="6">
        <f ca="1" t="shared" si="40"/>
      </c>
      <c r="O308" s="6">
        <f t="shared" si="41"/>
        <v>0</v>
      </c>
      <c r="P308" s="6">
        <f>-SIGN(TrayWtInput!$C$2)*(ROW()-(trays+3)/2-4*bout/traydist)*traydist</f>
        <v>-137.25</v>
      </c>
    </row>
    <row r="309" spans="4:16" ht="12.75">
      <c r="D309" s="6">
        <f t="shared" si="35"/>
        <v>181.5</v>
      </c>
      <c r="E309" s="7">
        <f ca="1">IF(ISNUMBER(OFFSET(TrayWtInput!$B$1,ROW()-1,2)),OFFSET(TrayWtInput!$B$1,ROW()-1,2),"")</f>
      </c>
      <c r="F309" s="6">
        <f ca="1" t="shared" si="40"/>
      </c>
      <c r="G309" s="6">
        <f ca="1" t="shared" si="40"/>
      </c>
      <c r="H309" s="6">
        <f ca="1" t="shared" si="40"/>
      </c>
      <c r="I309" s="6">
        <f ca="1" t="shared" si="40"/>
      </c>
      <c r="J309" s="6">
        <f ca="1" t="shared" si="40"/>
      </c>
      <c r="K309" s="6">
        <f ca="1" t="shared" si="40"/>
      </c>
      <c r="L309" s="6">
        <f ca="1" t="shared" si="40"/>
      </c>
      <c r="M309" s="6">
        <f ca="1" t="shared" si="40"/>
      </c>
      <c r="N309" s="6">
        <f ca="1" t="shared" si="40"/>
      </c>
      <c r="O309" s="6">
        <f t="shared" si="41"/>
        <v>0</v>
      </c>
      <c r="P309" s="6">
        <f>-SIGN(TrayWtInput!$C$2)*(ROW()-(trays+3)/2-4*bout/traydist)*traydist</f>
        <v>-137.75</v>
      </c>
    </row>
    <row r="310" spans="4:16" ht="12.75">
      <c r="D310" s="6">
        <f t="shared" si="35"/>
        <v>182</v>
      </c>
      <c r="E310" s="7">
        <f ca="1">IF(ISNUMBER(OFFSET(TrayWtInput!$B$1,ROW()-1,2)),OFFSET(TrayWtInput!$B$1,ROW()-1,2),"")</f>
      </c>
      <c r="F310" s="6">
        <f ca="1" t="shared" si="40"/>
      </c>
      <c r="G310" s="6">
        <f ca="1" t="shared" si="40"/>
      </c>
      <c r="H310" s="6">
        <f ca="1" t="shared" si="40"/>
      </c>
      <c r="I310" s="6">
        <f ca="1" t="shared" si="40"/>
      </c>
      <c r="J310" s="6">
        <f ca="1" t="shared" si="40"/>
      </c>
      <c r="K310" s="6">
        <f ca="1" t="shared" si="40"/>
      </c>
      <c r="L310" s="6">
        <f ca="1" t="shared" si="40"/>
      </c>
      <c r="M310" s="6">
        <f ca="1" t="shared" si="40"/>
      </c>
      <c r="N310" s="6">
        <f ca="1" t="shared" si="40"/>
      </c>
      <c r="O310" s="6">
        <f t="shared" si="41"/>
        <v>0</v>
      </c>
      <c r="P310" s="6">
        <f>-SIGN(TrayWtInput!$C$2)*(ROW()-(trays+3)/2-4*bout/traydist)*traydist</f>
        <v>-138.25</v>
      </c>
    </row>
    <row r="311" spans="4:16" ht="12.75">
      <c r="D311" s="6">
        <f t="shared" si="35"/>
        <v>182.5</v>
      </c>
      <c r="E311" s="7">
        <f ca="1">IF(ISNUMBER(OFFSET(TrayWtInput!$B$1,ROW()-1,2)),OFFSET(TrayWtInput!$B$1,ROW()-1,2),"")</f>
      </c>
      <c r="F311" s="6">
        <f ca="1" t="shared" si="40"/>
      </c>
      <c r="G311" s="6">
        <f ca="1" t="shared" si="40"/>
      </c>
      <c r="H311" s="6">
        <f ca="1" t="shared" si="40"/>
      </c>
      <c r="I311" s="6">
        <f ca="1" t="shared" si="40"/>
      </c>
      <c r="J311" s="6">
        <f ca="1" t="shared" si="40"/>
      </c>
      <c r="K311" s="6">
        <f ca="1" t="shared" si="40"/>
      </c>
      <c r="L311" s="6">
        <f ca="1" t="shared" si="40"/>
      </c>
      <c r="M311" s="6">
        <f ca="1" t="shared" si="40"/>
      </c>
      <c r="N311" s="6">
        <f ca="1" t="shared" si="40"/>
      </c>
      <c r="O311" s="6">
        <f t="shared" si="41"/>
        <v>0</v>
      </c>
      <c r="P311" s="6">
        <f>-SIGN(TrayWtInput!$C$2)*(ROW()-(trays+3)/2-4*bout/traydist)*traydist</f>
        <v>-138.75</v>
      </c>
    </row>
    <row r="312" spans="4:16" ht="12.75">
      <c r="D312" s="6">
        <f t="shared" si="35"/>
        <v>183</v>
      </c>
      <c r="E312" s="7">
        <f ca="1">IF(ISNUMBER(OFFSET(TrayWtInput!$B$1,ROW()-1,2)),OFFSET(TrayWtInput!$B$1,ROW()-1,2),"")</f>
      </c>
      <c r="F312" s="6">
        <f aca="true" ca="1" t="shared" si="42" ref="F312:N321">IF(ROW()-1&gt;bout*F$1/traydist,OFFSET($E312,-bout*F$1/traydist,0),0)</f>
      </c>
      <c r="G312" s="6">
        <f ca="1" t="shared" si="42"/>
      </c>
      <c r="H312" s="6">
        <f ca="1" t="shared" si="42"/>
      </c>
      <c r="I312" s="6">
        <f ca="1" t="shared" si="42"/>
      </c>
      <c r="J312" s="6">
        <f ca="1" t="shared" si="42"/>
      </c>
      <c r="K312" s="6">
        <f ca="1" t="shared" si="42"/>
      </c>
      <c r="L312" s="6">
        <f ca="1" t="shared" si="42"/>
      </c>
      <c r="M312" s="6">
        <f ca="1" t="shared" si="42"/>
      </c>
      <c r="N312" s="6">
        <f ca="1" t="shared" si="42"/>
      </c>
      <c r="O312" s="6">
        <f t="shared" si="41"/>
        <v>0</v>
      </c>
      <c r="P312" s="6">
        <f>-SIGN(TrayWtInput!$C$2)*(ROW()-(trays+3)/2-4*bout/traydist)*traydist</f>
        <v>-139.25</v>
      </c>
    </row>
    <row r="313" spans="4:16" ht="12.75">
      <c r="D313" s="6">
        <f t="shared" si="35"/>
        <v>183.5</v>
      </c>
      <c r="E313" s="7">
        <f ca="1">IF(ISNUMBER(OFFSET(TrayWtInput!$B$1,ROW()-1,2)),OFFSET(TrayWtInput!$B$1,ROW()-1,2),"")</f>
      </c>
      <c r="F313" s="6">
        <f ca="1" t="shared" si="42"/>
      </c>
      <c r="G313" s="6">
        <f ca="1" t="shared" si="42"/>
      </c>
      <c r="H313" s="6">
        <f ca="1" t="shared" si="42"/>
      </c>
      <c r="I313" s="6">
        <f ca="1" t="shared" si="42"/>
      </c>
      <c r="J313" s="6">
        <f ca="1" t="shared" si="42"/>
      </c>
      <c r="K313" s="6">
        <f ca="1" t="shared" si="42"/>
      </c>
      <c r="L313" s="6">
        <f ca="1" t="shared" si="42"/>
      </c>
      <c r="M313" s="6">
        <f ca="1" t="shared" si="42"/>
      </c>
      <c r="N313" s="6">
        <f ca="1" t="shared" si="42"/>
      </c>
      <c r="O313" s="6">
        <f t="shared" si="41"/>
        <v>0</v>
      </c>
      <c r="P313" s="6">
        <f>-SIGN(TrayWtInput!$C$2)*(ROW()-(trays+3)/2-4*bout/traydist)*traydist</f>
        <v>-139.75</v>
      </c>
    </row>
    <row r="314" spans="4:16" ht="12.75">
      <c r="D314" s="6">
        <f t="shared" si="35"/>
        <v>184</v>
      </c>
      <c r="E314" s="7">
        <f ca="1">IF(ISNUMBER(OFFSET(TrayWtInput!$B$1,ROW()-1,2)),OFFSET(TrayWtInput!$B$1,ROW()-1,2),"")</f>
      </c>
      <c r="F314" s="6">
        <f ca="1" t="shared" si="42"/>
      </c>
      <c r="G314" s="6">
        <f ca="1" t="shared" si="42"/>
      </c>
      <c r="H314" s="6">
        <f ca="1" t="shared" si="42"/>
      </c>
      <c r="I314" s="6">
        <f ca="1" t="shared" si="42"/>
      </c>
      <c r="J314" s="6">
        <f ca="1" t="shared" si="42"/>
      </c>
      <c r="K314" s="6">
        <f ca="1" t="shared" si="42"/>
      </c>
      <c r="L314" s="6">
        <f ca="1" t="shared" si="42"/>
      </c>
      <c r="M314" s="6">
        <f ca="1" t="shared" si="42"/>
      </c>
      <c r="N314" s="6">
        <f ca="1" t="shared" si="42"/>
      </c>
      <c r="O314" s="6">
        <f t="shared" si="41"/>
        <v>0</v>
      </c>
      <c r="P314" s="6">
        <f>-SIGN(TrayWtInput!$C$2)*(ROW()-(trays+3)/2-4*bout/traydist)*traydist</f>
        <v>-140.25</v>
      </c>
    </row>
    <row r="315" spans="4:16" ht="12.75">
      <c r="D315" s="6">
        <f t="shared" si="35"/>
        <v>184.5</v>
      </c>
      <c r="E315" s="7">
        <f ca="1">IF(ISNUMBER(OFFSET(TrayWtInput!$B$1,ROW()-1,2)),OFFSET(TrayWtInput!$B$1,ROW()-1,2),"")</f>
      </c>
      <c r="F315" s="6">
        <f ca="1" t="shared" si="42"/>
      </c>
      <c r="G315" s="6">
        <f ca="1" t="shared" si="42"/>
      </c>
      <c r="H315" s="6">
        <f ca="1" t="shared" si="42"/>
      </c>
      <c r="I315" s="6">
        <f ca="1" t="shared" si="42"/>
      </c>
      <c r="J315" s="6">
        <f ca="1" t="shared" si="42"/>
      </c>
      <c r="K315" s="6">
        <f ca="1" t="shared" si="42"/>
      </c>
      <c r="L315" s="6">
        <f ca="1" t="shared" si="42"/>
      </c>
      <c r="M315" s="6">
        <f ca="1" t="shared" si="42"/>
      </c>
      <c r="N315" s="6">
        <f ca="1" t="shared" si="42"/>
      </c>
      <c r="O315" s="6">
        <f t="shared" si="41"/>
        <v>0</v>
      </c>
      <c r="P315" s="6">
        <f>-SIGN(TrayWtInput!$C$2)*(ROW()-(trays+3)/2-4*bout/traydist)*traydist</f>
        <v>-140.75</v>
      </c>
    </row>
    <row r="316" spans="4:16" ht="12.75">
      <c r="D316" s="6">
        <f t="shared" si="35"/>
        <v>185</v>
      </c>
      <c r="E316" s="7">
        <f ca="1">IF(ISNUMBER(OFFSET(TrayWtInput!$B$1,ROW()-1,2)),OFFSET(TrayWtInput!$B$1,ROW()-1,2),"")</f>
      </c>
      <c r="F316" s="6">
        <f ca="1" t="shared" si="42"/>
      </c>
      <c r="G316" s="6">
        <f ca="1" t="shared" si="42"/>
      </c>
      <c r="H316" s="6">
        <f ca="1" t="shared" si="42"/>
      </c>
      <c r="I316" s="6">
        <f ca="1" t="shared" si="42"/>
      </c>
      <c r="J316" s="6">
        <f ca="1" t="shared" si="42"/>
      </c>
      <c r="K316" s="6">
        <f ca="1" t="shared" si="42"/>
      </c>
      <c r="L316" s="6">
        <f ca="1" t="shared" si="42"/>
      </c>
      <c r="M316" s="6">
        <f ca="1" t="shared" si="42"/>
      </c>
      <c r="N316" s="6">
        <f ca="1" t="shared" si="42"/>
      </c>
      <c r="O316" s="6">
        <f t="shared" si="41"/>
        <v>0</v>
      </c>
      <c r="P316" s="6">
        <f>-SIGN(TrayWtInput!$C$2)*(ROW()-(trays+3)/2-4*bout/traydist)*traydist</f>
        <v>-141.25</v>
      </c>
    </row>
    <row r="317" spans="4:16" ht="12.75">
      <c r="D317" s="6">
        <f t="shared" si="35"/>
        <v>185.5</v>
      </c>
      <c r="E317" s="7">
        <f ca="1">IF(ISNUMBER(OFFSET(TrayWtInput!$B$1,ROW()-1,2)),OFFSET(TrayWtInput!$B$1,ROW()-1,2),"")</f>
      </c>
      <c r="F317" s="6">
        <f ca="1" t="shared" si="42"/>
      </c>
      <c r="G317" s="6">
        <f ca="1" t="shared" si="42"/>
      </c>
      <c r="H317" s="6">
        <f ca="1" t="shared" si="42"/>
      </c>
      <c r="I317" s="6">
        <f ca="1" t="shared" si="42"/>
      </c>
      <c r="J317" s="6">
        <f ca="1" t="shared" si="42"/>
      </c>
      <c r="K317" s="6">
        <f ca="1" t="shared" si="42"/>
      </c>
      <c r="L317" s="6">
        <f ca="1" t="shared" si="42"/>
      </c>
      <c r="M317" s="6">
        <f ca="1" t="shared" si="42"/>
      </c>
      <c r="N317" s="6">
        <f ca="1" t="shared" si="42"/>
      </c>
      <c r="O317" s="6">
        <f t="shared" si="41"/>
        <v>0</v>
      </c>
      <c r="P317" s="6">
        <f>-SIGN(TrayWtInput!$C$2)*(ROW()-(trays+3)/2-4*bout/traydist)*traydist</f>
        <v>-141.75</v>
      </c>
    </row>
    <row r="318" spans="4:16" ht="12.75">
      <c r="D318" s="6">
        <f t="shared" si="35"/>
        <v>186</v>
      </c>
      <c r="E318" s="7">
        <f ca="1">IF(ISNUMBER(OFFSET(TrayWtInput!$B$1,ROW()-1,2)),OFFSET(TrayWtInput!$B$1,ROW()-1,2),"")</f>
      </c>
      <c r="F318" s="6">
        <f ca="1" t="shared" si="42"/>
      </c>
      <c r="G318" s="6">
        <f ca="1" t="shared" si="42"/>
      </c>
      <c r="H318" s="6">
        <f ca="1" t="shared" si="42"/>
      </c>
      <c r="I318" s="6">
        <f ca="1" t="shared" si="42"/>
      </c>
      <c r="J318" s="6">
        <f ca="1" t="shared" si="42"/>
      </c>
      <c r="K318" s="6">
        <f ca="1" t="shared" si="42"/>
      </c>
      <c r="L318" s="6">
        <f ca="1" t="shared" si="42"/>
      </c>
      <c r="M318" s="6">
        <f ca="1" t="shared" si="42"/>
      </c>
      <c r="N318" s="6">
        <f ca="1" t="shared" si="42"/>
      </c>
      <c r="O318" s="6">
        <f t="shared" si="41"/>
        <v>0</v>
      </c>
      <c r="P318" s="6">
        <f>-SIGN(TrayWtInput!$C$2)*(ROW()-(trays+3)/2-4*bout/traydist)*traydist</f>
        <v>-142.25</v>
      </c>
    </row>
    <row r="319" spans="4:16" ht="12.75">
      <c r="D319" s="6">
        <f t="shared" si="35"/>
        <v>186.5</v>
      </c>
      <c r="E319" s="7">
        <f ca="1">IF(ISNUMBER(OFFSET(TrayWtInput!$B$1,ROW()-1,2)),OFFSET(TrayWtInput!$B$1,ROW()-1,2),"")</f>
      </c>
      <c r="F319" s="6">
        <f ca="1" t="shared" si="42"/>
      </c>
      <c r="G319" s="6">
        <f ca="1" t="shared" si="42"/>
      </c>
      <c r="H319" s="6">
        <f ca="1" t="shared" si="42"/>
      </c>
      <c r="I319" s="6">
        <f ca="1" t="shared" si="42"/>
      </c>
      <c r="J319" s="6">
        <f ca="1" t="shared" si="42"/>
      </c>
      <c r="K319" s="6">
        <f ca="1" t="shared" si="42"/>
      </c>
      <c r="L319" s="6">
        <f ca="1" t="shared" si="42"/>
      </c>
      <c r="M319" s="6">
        <f ca="1" t="shared" si="42"/>
      </c>
      <c r="N319" s="6">
        <f ca="1" t="shared" si="42"/>
      </c>
      <c r="O319" s="6">
        <f t="shared" si="41"/>
        <v>0</v>
      </c>
      <c r="P319" s="6">
        <f>-SIGN(TrayWtInput!$C$2)*(ROW()-(trays+3)/2-4*bout/traydist)*traydist</f>
        <v>-142.75</v>
      </c>
    </row>
    <row r="320" spans="4:16" ht="12.75">
      <c r="D320" s="6">
        <f t="shared" si="35"/>
        <v>187</v>
      </c>
      <c r="E320" s="7">
        <f ca="1">IF(ISNUMBER(OFFSET(TrayWtInput!$B$1,ROW()-1,2)),OFFSET(TrayWtInput!$B$1,ROW()-1,2),"")</f>
      </c>
      <c r="F320" s="6">
        <f ca="1" t="shared" si="42"/>
      </c>
      <c r="G320" s="6">
        <f ca="1" t="shared" si="42"/>
      </c>
      <c r="H320" s="6">
        <f ca="1" t="shared" si="42"/>
      </c>
      <c r="I320" s="6">
        <f ca="1" t="shared" si="42"/>
      </c>
      <c r="J320" s="6">
        <f ca="1" t="shared" si="42"/>
      </c>
      <c r="K320" s="6">
        <f ca="1" t="shared" si="42"/>
      </c>
      <c r="L320" s="6">
        <f ca="1" t="shared" si="42"/>
      </c>
      <c r="M320" s="6">
        <f ca="1" t="shared" si="42"/>
      </c>
      <c r="N320" s="6">
        <f ca="1" t="shared" si="42"/>
      </c>
      <c r="O320" s="6">
        <f t="shared" si="41"/>
        <v>0</v>
      </c>
      <c r="P320" s="6">
        <f>-SIGN(TrayWtInput!$C$2)*(ROW()-(trays+3)/2-4*bout/traydist)*traydist</f>
        <v>-143.25</v>
      </c>
    </row>
    <row r="321" spans="4:16" ht="12.75">
      <c r="D321" s="6">
        <f t="shared" si="35"/>
        <v>187.5</v>
      </c>
      <c r="E321" s="7">
        <f ca="1">IF(ISNUMBER(OFFSET(TrayWtInput!$B$1,ROW()-1,2)),OFFSET(TrayWtInput!$B$1,ROW()-1,2),"")</f>
      </c>
      <c r="F321" s="6">
        <f ca="1" t="shared" si="42"/>
      </c>
      <c r="G321" s="6">
        <f ca="1" t="shared" si="42"/>
      </c>
      <c r="H321" s="6">
        <f ca="1" t="shared" si="42"/>
      </c>
      <c r="I321" s="6">
        <f ca="1" t="shared" si="42"/>
      </c>
      <c r="J321" s="6">
        <f ca="1" t="shared" si="42"/>
      </c>
      <c r="K321" s="6">
        <f ca="1" t="shared" si="42"/>
      </c>
      <c r="L321" s="6">
        <f ca="1" t="shared" si="42"/>
      </c>
      <c r="M321" s="6">
        <f ca="1" t="shared" si="42"/>
      </c>
      <c r="N321" s="6">
        <f ca="1" t="shared" si="42"/>
      </c>
      <c r="O321" s="6">
        <f t="shared" si="41"/>
        <v>0</v>
      </c>
      <c r="P321" s="6">
        <f>-SIGN(TrayWtInput!$C$2)*(ROW()-(trays+3)/2-4*bout/traydist)*traydist</f>
        <v>-143.75</v>
      </c>
    </row>
    <row r="322" spans="4:16" ht="12.75">
      <c r="D322" s="6">
        <f t="shared" si="35"/>
        <v>188</v>
      </c>
      <c r="E322" s="7">
        <f ca="1">IF(ISNUMBER(OFFSET(TrayWtInput!$B$1,ROW()-1,2)),OFFSET(TrayWtInput!$B$1,ROW()-1,2),"")</f>
      </c>
      <c r="F322" s="6">
        <f aca="true" ca="1" t="shared" si="43" ref="F322:N331">IF(ROW()-1&gt;bout*F$1/traydist,OFFSET($E322,-bout*F$1/traydist,0),0)</f>
      </c>
      <c r="G322" s="6">
        <f ca="1" t="shared" si="43"/>
      </c>
      <c r="H322" s="6">
        <f ca="1" t="shared" si="43"/>
      </c>
      <c r="I322" s="6">
        <f ca="1" t="shared" si="43"/>
      </c>
      <c r="J322" s="6">
        <f ca="1" t="shared" si="43"/>
      </c>
      <c r="K322" s="6">
        <f ca="1" t="shared" si="43"/>
      </c>
      <c r="L322" s="6">
        <f ca="1" t="shared" si="43"/>
      </c>
      <c r="M322" s="6">
        <f ca="1" t="shared" si="43"/>
      </c>
      <c r="N322" s="6">
        <f ca="1" t="shared" si="43"/>
      </c>
      <c r="O322" s="6">
        <f t="shared" si="41"/>
        <v>0</v>
      </c>
      <c r="P322" s="6">
        <f>-SIGN(TrayWtInput!$C$2)*(ROW()-(trays+3)/2-4*bout/traydist)*traydist</f>
        <v>-144.25</v>
      </c>
    </row>
    <row r="323" spans="4:16" ht="12.75">
      <c r="D323" s="6">
        <f aca="true" t="shared" si="44" ref="D323:D386">D322+traydist</f>
        <v>188.5</v>
      </c>
      <c r="E323" s="7">
        <f ca="1">IF(ISNUMBER(OFFSET(TrayWtInput!$B$1,ROW()-1,2)),OFFSET(TrayWtInput!$B$1,ROW()-1,2),"")</f>
      </c>
      <c r="F323" s="6">
        <f ca="1" t="shared" si="43"/>
      </c>
      <c r="G323" s="6">
        <f ca="1" t="shared" si="43"/>
      </c>
      <c r="H323" s="6">
        <f ca="1" t="shared" si="43"/>
      </c>
      <c r="I323" s="6">
        <f ca="1" t="shared" si="43"/>
      </c>
      <c r="J323" s="6">
        <f ca="1" t="shared" si="43"/>
      </c>
      <c r="K323" s="6">
        <f ca="1" t="shared" si="43"/>
      </c>
      <c r="L323" s="6">
        <f ca="1" t="shared" si="43"/>
      </c>
      <c r="M323" s="6">
        <f ca="1" t="shared" si="43"/>
      </c>
      <c r="N323" s="6">
        <f ca="1" t="shared" si="43"/>
      </c>
      <c r="O323" s="6">
        <f t="shared" si="41"/>
        <v>0</v>
      </c>
      <c r="P323" s="6">
        <f>-SIGN(TrayWtInput!$C$2)*(ROW()-(trays+3)/2-4*bout/traydist)*traydist</f>
        <v>-144.75</v>
      </c>
    </row>
    <row r="324" spans="4:16" ht="12.75">
      <c r="D324" s="6">
        <f t="shared" si="44"/>
        <v>189</v>
      </c>
      <c r="E324" s="7">
        <f ca="1">IF(ISNUMBER(OFFSET(TrayWtInput!$B$1,ROW()-1,2)),OFFSET(TrayWtInput!$B$1,ROW()-1,2),"")</f>
      </c>
      <c r="F324" s="6">
        <f ca="1" t="shared" si="43"/>
      </c>
      <c r="G324" s="6">
        <f ca="1" t="shared" si="43"/>
      </c>
      <c r="H324" s="6">
        <f ca="1" t="shared" si="43"/>
      </c>
      <c r="I324" s="6">
        <f ca="1" t="shared" si="43"/>
      </c>
      <c r="J324" s="6">
        <f ca="1" t="shared" si="43"/>
      </c>
      <c r="K324" s="6">
        <f ca="1" t="shared" si="43"/>
      </c>
      <c r="L324" s="6">
        <f ca="1" t="shared" si="43"/>
      </c>
      <c r="M324" s="6">
        <f ca="1" t="shared" si="43"/>
      </c>
      <c r="N324" s="6">
        <f ca="1" t="shared" si="43"/>
      </c>
      <c r="O324" s="6">
        <f t="shared" si="41"/>
        <v>0</v>
      </c>
      <c r="P324" s="6">
        <f>-SIGN(TrayWtInput!$C$2)*(ROW()-(trays+3)/2-4*bout/traydist)*traydist</f>
        <v>-145.25</v>
      </c>
    </row>
    <row r="325" spans="4:16" ht="12.75">
      <c r="D325" s="6">
        <f t="shared" si="44"/>
        <v>189.5</v>
      </c>
      <c r="E325" s="7">
        <f ca="1">IF(ISNUMBER(OFFSET(TrayWtInput!$B$1,ROW()-1,2)),OFFSET(TrayWtInput!$B$1,ROW()-1,2),"")</f>
      </c>
      <c r="F325" s="6">
        <f ca="1" t="shared" si="43"/>
      </c>
      <c r="G325" s="6">
        <f ca="1" t="shared" si="43"/>
      </c>
      <c r="H325" s="6">
        <f ca="1" t="shared" si="43"/>
      </c>
      <c r="I325" s="6">
        <f ca="1" t="shared" si="43"/>
      </c>
      <c r="J325" s="6">
        <f ca="1" t="shared" si="43"/>
      </c>
      <c r="K325" s="6">
        <f ca="1" t="shared" si="43"/>
      </c>
      <c r="L325" s="6">
        <f ca="1" t="shared" si="43"/>
      </c>
      <c r="M325" s="6">
        <f ca="1" t="shared" si="43"/>
      </c>
      <c r="N325" s="6">
        <f ca="1" t="shared" si="43"/>
      </c>
      <c r="O325" s="6">
        <f t="shared" si="41"/>
        <v>0</v>
      </c>
      <c r="P325" s="6">
        <f>-SIGN(TrayWtInput!$C$2)*(ROW()-(trays+3)/2-4*bout/traydist)*traydist</f>
        <v>-145.75</v>
      </c>
    </row>
    <row r="326" spans="4:16" ht="12.75">
      <c r="D326" s="6">
        <f t="shared" si="44"/>
        <v>190</v>
      </c>
      <c r="E326" s="7">
        <f ca="1">IF(ISNUMBER(OFFSET(TrayWtInput!$B$1,ROW()-1,2)),OFFSET(TrayWtInput!$B$1,ROW()-1,2),"")</f>
      </c>
      <c r="F326" s="6">
        <f ca="1" t="shared" si="43"/>
      </c>
      <c r="G326" s="6">
        <f ca="1" t="shared" si="43"/>
      </c>
      <c r="H326" s="6">
        <f ca="1" t="shared" si="43"/>
      </c>
      <c r="I326" s="6">
        <f ca="1" t="shared" si="43"/>
      </c>
      <c r="J326" s="6">
        <f ca="1" t="shared" si="43"/>
      </c>
      <c r="K326" s="6">
        <f ca="1" t="shared" si="43"/>
      </c>
      <c r="L326" s="6">
        <f ca="1" t="shared" si="43"/>
      </c>
      <c r="M326" s="6">
        <f ca="1" t="shared" si="43"/>
      </c>
      <c r="N326" s="6">
        <f ca="1" t="shared" si="43"/>
      </c>
      <c r="O326" s="6">
        <f t="shared" si="41"/>
        <v>0</v>
      </c>
      <c r="P326" s="6">
        <f>-SIGN(TrayWtInput!$C$2)*(ROW()-(trays+3)/2-4*bout/traydist)*traydist</f>
        <v>-146.25</v>
      </c>
    </row>
    <row r="327" spans="4:16" ht="12.75">
      <c r="D327" s="6">
        <f t="shared" si="44"/>
        <v>190.5</v>
      </c>
      <c r="E327" s="7">
        <f ca="1">IF(ISNUMBER(OFFSET(TrayWtInput!$B$1,ROW()-1,2)),OFFSET(TrayWtInput!$B$1,ROW()-1,2),"")</f>
      </c>
      <c r="F327" s="6">
        <f ca="1" t="shared" si="43"/>
      </c>
      <c r="G327" s="6">
        <f ca="1" t="shared" si="43"/>
      </c>
      <c r="H327" s="6">
        <f ca="1" t="shared" si="43"/>
      </c>
      <c r="I327" s="6">
        <f ca="1" t="shared" si="43"/>
      </c>
      <c r="J327" s="6">
        <f ca="1" t="shared" si="43"/>
      </c>
      <c r="K327" s="6">
        <f ca="1" t="shared" si="43"/>
      </c>
      <c r="L327" s="6">
        <f ca="1" t="shared" si="43"/>
      </c>
      <c r="M327" s="6">
        <f ca="1" t="shared" si="43"/>
      </c>
      <c r="N327" s="6">
        <f ca="1" t="shared" si="43"/>
      </c>
      <c r="O327" s="6">
        <f t="shared" si="41"/>
        <v>0</v>
      </c>
      <c r="P327" s="6">
        <f>-SIGN(TrayWtInput!$C$2)*(ROW()-(trays+3)/2-4*bout/traydist)*traydist</f>
        <v>-146.75</v>
      </c>
    </row>
    <row r="328" spans="4:16" ht="12.75">
      <c r="D328" s="6">
        <f t="shared" si="44"/>
        <v>191</v>
      </c>
      <c r="E328" s="7">
        <f ca="1">IF(ISNUMBER(OFFSET(TrayWtInput!$B$1,ROW()-1,2)),OFFSET(TrayWtInput!$B$1,ROW()-1,2),"")</f>
      </c>
      <c r="F328" s="6">
        <f ca="1" t="shared" si="43"/>
      </c>
      <c r="G328" s="6">
        <f ca="1" t="shared" si="43"/>
      </c>
      <c r="H328" s="6">
        <f ca="1" t="shared" si="43"/>
      </c>
      <c r="I328" s="6">
        <f ca="1" t="shared" si="43"/>
      </c>
      <c r="J328" s="6">
        <f ca="1" t="shared" si="43"/>
      </c>
      <c r="K328" s="6">
        <f ca="1" t="shared" si="43"/>
      </c>
      <c r="L328" s="6">
        <f ca="1" t="shared" si="43"/>
      </c>
      <c r="M328" s="6">
        <f ca="1" t="shared" si="43"/>
      </c>
      <c r="N328" s="6">
        <f ca="1" t="shared" si="43"/>
      </c>
      <c r="O328" s="6">
        <f t="shared" si="41"/>
        <v>0</v>
      </c>
      <c r="P328" s="6">
        <f>-SIGN(TrayWtInput!$C$2)*(ROW()-(trays+3)/2-4*bout/traydist)*traydist</f>
        <v>-147.25</v>
      </c>
    </row>
    <row r="329" spans="4:16" ht="12.75">
      <c r="D329" s="6">
        <f t="shared" si="44"/>
        <v>191.5</v>
      </c>
      <c r="E329" s="7">
        <f ca="1">IF(ISNUMBER(OFFSET(TrayWtInput!$B$1,ROW()-1,2)),OFFSET(TrayWtInput!$B$1,ROW()-1,2),"")</f>
      </c>
      <c r="F329" s="6">
        <f ca="1" t="shared" si="43"/>
      </c>
      <c r="G329" s="6">
        <f ca="1" t="shared" si="43"/>
      </c>
      <c r="H329" s="6">
        <f ca="1" t="shared" si="43"/>
      </c>
      <c r="I329" s="6">
        <f ca="1" t="shared" si="43"/>
      </c>
      <c r="J329" s="6">
        <f ca="1" t="shared" si="43"/>
      </c>
      <c r="K329" s="6">
        <f ca="1" t="shared" si="43"/>
      </c>
      <c r="L329" s="6">
        <f ca="1" t="shared" si="43"/>
      </c>
      <c r="M329" s="6">
        <f ca="1" t="shared" si="43"/>
      </c>
      <c r="N329" s="6">
        <f ca="1" t="shared" si="43"/>
      </c>
      <c r="O329" s="6">
        <f t="shared" si="41"/>
        <v>0</v>
      </c>
      <c r="P329" s="6">
        <f>-SIGN(TrayWtInput!$C$2)*(ROW()-(trays+3)/2-4*bout/traydist)*traydist</f>
        <v>-147.75</v>
      </c>
    </row>
    <row r="330" spans="4:16" ht="12.75">
      <c r="D330" s="6">
        <f t="shared" si="44"/>
        <v>192</v>
      </c>
      <c r="E330" s="7">
        <f ca="1">IF(ISNUMBER(OFFSET(TrayWtInput!$B$1,ROW()-1,2)),OFFSET(TrayWtInput!$B$1,ROW()-1,2),"")</f>
      </c>
      <c r="F330" s="6">
        <f ca="1" t="shared" si="43"/>
      </c>
      <c r="G330" s="6">
        <f ca="1" t="shared" si="43"/>
      </c>
      <c r="H330" s="6">
        <f ca="1" t="shared" si="43"/>
      </c>
      <c r="I330" s="6">
        <f ca="1" t="shared" si="43"/>
      </c>
      <c r="J330" s="6">
        <f ca="1" t="shared" si="43"/>
      </c>
      <c r="K330" s="6">
        <f ca="1" t="shared" si="43"/>
      </c>
      <c r="L330" s="6">
        <f ca="1" t="shared" si="43"/>
      </c>
      <c r="M330" s="6">
        <f ca="1" t="shared" si="43"/>
      </c>
      <c r="N330" s="6">
        <f ca="1" t="shared" si="43"/>
      </c>
      <c r="O330" s="6">
        <f t="shared" si="41"/>
        <v>0</v>
      </c>
      <c r="P330" s="6">
        <f>-SIGN(TrayWtInput!$C$2)*(ROW()-(trays+3)/2-4*bout/traydist)*traydist</f>
        <v>-148.25</v>
      </c>
    </row>
    <row r="331" spans="4:16" ht="12.75">
      <c r="D331" s="6">
        <f t="shared" si="44"/>
        <v>192.5</v>
      </c>
      <c r="E331" s="7">
        <f ca="1">IF(ISNUMBER(OFFSET(TrayWtInput!$B$1,ROW()-1,2)),OFFSET(TrayWtInput!$B$1,ROW()-1,2),"")</f>
      </c>
      <c r="F331" s="6">
        <f ca="1" t="shared" si="43"/>
      </c>
      <c r="G331" s="6">
        <f ca="1" t="shared" si="43"/>
      </c>
      <c r="H331" s="6">
        <f ca="1" t="shared" si="43"/>
      </c>
      <c r="I331" s="6">
        <f ca="1" t="shared" si="43"/>
      </c>
      <c r="J331" s="6">
        <f ca="1" t="shared" si="43"/>
      </c>
      <c r="K331" s="6">
        <f ca="1" t="shared" si="43"/>
      </c>
      <c r="L331" s="6">
        <f ca="1" t="shared" si="43"/>
      </c>
      <c r="M331" s="6">
        <f ca="1" t="shared" si="43"/>
      </c>
      <c r="N331" s="6">
        <f ca="1" t="shared" si="43"/>
      </c>
      <c r="O331" s="6">
        <f t="shared" si="41"/>
        <v>0</v>
      </c>
      <c r="P331" s="6">
        <f>-SIGN(TrayWtInput!$C$2)*(ROW()-(trays+3)/2-4*bout/traydist)*traydist</f>
        <v>-148.75</v>
      </c>
    </row>
    <row r="332" spans="4:16" ht="12.75">
      <c r="D332" s="6">
        <f t="shared" si="44"/>
        <v>193</v>
      </c>
      <c r="E332" s="7">
        <f ca="1">IF(ISNUMBER(OFFSET(TrayWtInput!$B$1,ROW()-1,2)),OFFSET(TrayWtInput!$B$1,ROW()-1,2),"")</f>
      </c>
      <c r="F332" s="6">
        <f aca="true" ca="1" t="shared" si="45" ref="F332:N341">IF(ROW()-1&gt;bout*F$1/traydist,OFFSET($E332,-bout*F$1/traydist,0),0)</f>
      </c>
      <c r="G332" s="6">
        <f ca="1" t="shared" si="45"/>
      </c>
      <c r="H332" s="6">
        <f ca="1" t="shared" si="45"/>
      </c>
      <c r="I332" s="6">
        <f ca="1" t="shared" si="45"/>
      </c>
      <c r="J332" s="6">
        <f ca="1" t="shared" si="45"/>
      </c>
      <c r="K332" s="6">
        <f ca="1" t="shared" si="45"/>
      </c>
      <c r="L332" s="6">
        <f ca="1" t="shared" si="45"/>
      </c>
      <c r="M332" s="6">
        <f ca="1" t="shared" si="45"/>
      </c>
      <c r="N332" s="6">
        <f ca="1" t="shared" si="45"/>
      </c>
      <c r="O332" s="6">
        <f t="shared" si="41"/>
        <v>0</v>
      </c>
      <c r="P332" s="6">
        <f>-SIGN(TrayWtInput!$C$2)*(ROW()-(trays+3)/2-4*bout/traydist)*traydist</f>
        <v>-149.25</v>
      </c>
    </row>
    <row r="333" spans="4:16" ht="12.75">
      <c r="D333" s="6">
        <f t="shared" si="44"/>
        <v>193.5</v>
      </c>
      <c r="E333" s="7">
        <f ca="1">IF(ISNUMBER(OFFSET(TrayWtInput!$B$1,ROW()-1,2)),OFFSET(TrayWtInput!$B$1,ROW()-1,2),"")</f>
      </c>
      <c r="F333" s="6">
        <f ca="1" t="shared" si="45"/>
      </c>
      <c r="G333" s="6">
        <f ca="1" t="shared" si="45"/>
      </c>
      <c r="H333" s="6">
        <f ca="1" t="shared" si="45"/>
      </c>
      <c r="I333" s="6">
        <f ca="1" t="shared" si="45"/>
      </c>
      <c r="J333" s="6">
        <f ca="1" t="shared" si="45"/>
      </c>
      <c r="K333" s="6">
        <f ca="1" t="shared" si="45"/>
      </c>
      <c r="L333" s="6">
        <f ca="1" t="shared" si="45"/>
      </c>
      <c r="M333" s="6">
        <f ca="1" t="shared" si="45"/>
      </c>
      <c r="N333" s="6">
        <f ca="1" t="shared" si="45"/>
      </c>
      <c r="O333" s="6">
        <f t="shared" si="41"/>
        <v>0</v>
      </c>
      <c r="P333" s="6">
        <f>-SIGN(TrayWtInput!$C$2)*(ROW()-(trays+3)/2-4*bout/traydist)*traydist</f>
        <v>-149.75</v>
      </c>
    </row>
    <row r="334" spans="4:16" ht="12.75">
      <c r="D334" s="6">
        <f t="shared" si="44"/>
        <v>194</v>
      </c>
      <c r="E334" s="7">
        <f ca="1">IF(ISNUMBER(OFFSET(TrayWtInput!$B$1,ROW()-1,2)),OFFSET(TrayWtInput!$B$1,ROW()-1,2),"")</f>
      </c>
      <c r="F334" s="6">
        <f ca="1" t="shared" si="45"/>
      </c>
      <c r="G334" s="6">
        <f ca="1" t="shared" si="45"/>
      </c>
      <c r="H334" s="6">
        <f ca="1" t="shared" si="45"/>
      </c>
      <c r="I334" s="6">
        <f ca="1" t="shared" si="45"/>
      </c>
      <c r="J334" s="6">
        <f ca="1" t="shared" si="45"/>
      </c>
      <c r="K334" s="6">
        <f ca="1" t="shared" si="45"/>
      </c>
      <c r="L334" s="6">
        <f ca="1" t="shared" si="45"/>
      </c>
      <c r="M334" s="6">
        <f ca="1" t="shared" si="45"/>
      </c>
      <c r="N334" s="6">
        <f ca="1" t="shared" si="45"/>
      </c>
      <c r="O334" s="6">
        <f t="shared" si="41"/>
        <v>0</v>
      </c>
      <c r="P334" s="6">
        <f>-SIGN(TrayWtInput!$C$2)*(ROW()-(trays+3)/2-4*bout/traydist)*traydist</f>
        <v>-150.25</v>
      </c>
    </row>
    <row r="335" spans="4:16" ht="12.75">
      <c r="D335" s="6">
        <f t="shared" si="44"/>
        <v>194.5</v>
      </c>
      <c r="E335" s="7">
        <f ca="1">IF(ISNUMBER(OFFSET(TrayWtInput!$B$1,ROW()-1,2)),OFFSET(TrayWtInput!$B$1,ROW()-1,2),"")</f>
      </c>
      <c r="F335" s="6">
        <f ca="1" t="shared" si="45"/>
      </c>
      <c r="G335" s="6">
        <f ca="1" t="shared" si="45"/>
      </c>
      <c r="H335" s="6">
        <f ca="1" t="shared" si="45"/>
      </c>
      <c r="I335" s="6">
        <f ca="1" t="shared" si="45"/>
      </c>
      <c r="J335" s="6">
        <f ca="1" t="shared" si="45"/>
      </c>
      <c r="K335" s="6">
        <f ca="1" t="shared" si="45"/>
      </c>
      <c r="L335" s="6">
        <f ca="1" t="shared" si="45"/>
      </c>
      <c r="M335" s="6">
        <f ca="1" t="shared" si="45"/>
      </c>
      <c r="N335" s="6">
        <f ca="1" t="shared" si="45"/>
      </c>
      <c r="O335" s="6">
        <f t="shared" si="41"/>
        <v>0</v>
      </c>
      <c r="P335" s="6">
        <f>-SIGN(TrayWtInput!$C$2)*(ROW()-(trays+3)/2-4*bout/traydist)*traydist</f>
        <v>-150.75</v>
      </c>
    </row>
    <row r="336" spans="4:16" ht="12.75">
      <c r="D336" s="6">
        <f t="shared" si="44"/>
        <v>195</v>
      </c>
      <c r="E336" s="7">
        <f ca="1">IF(ISNUMBER(OFFSET(TrayWtInput!$B$1,ROW()-1,2)),OFFSET(TrayWtInput!$B$1,ROW()-1,2),"")</f>
      </c>
      <c r="F336" s="6">
        <f ca="1" t="shared" si="45"/>
      </c>
      <c r="G336" s="6">
        <f ca="1" t="shared" si="45"/>
      </c>
      <c r="H336" s="6">
        <f ca="1" t="shared" si="45"/>
      </c>
      <c r="I336" s="6">
        <f ca="1" t="shared" si="45"/>
      </c>
      <c r="J336" s="6">
        <f ca="1" t="shared" si="45"/>
      </c>
      <c r="K336" s="6">
        <f ca="1" t="shared" si="45"/>
      </c>
      <c r="L336" s="6">
        <f ca="1" t="shared" si="45"/>
      </c>
      <c r="M336" s="6">
        <f ca="1" t="shared" si="45"/>
      </c>
      <c r="N336" s="6">
        <f ca="1" t="shared" si="45"/>
      </c>
      <c r="O336" s="6">
        <f t="shared" si="41"/>
        <v>0</v>
      </c>
      <c r="P336" s="6">
        <f>-SIGN(TrayWtInput!$C$2)*(ROW()-(trays+3)/2-4*bout/traydist)*traydist</f>
        <v>-151.25</v>
      </c>
    </row>
    <row r="337" spans="4:16" ht="12.75">
      <c r="D337" s="6">
        <f t="shared" si="44"/>
        <v>195.5</v>
      </c>
      <c r="E337" s="7">
        <f ca="1">IF(ISNUMBER(OFFSET(TrayWtInput!$B$1,ROW()-1,2)),OFFSET(TrayWtInput!$B$1,ROW()-1,2),"")</f>
      </c>
      <c r="F337" s="6">
        <f ca="1" t="shared" si="45"/>
      </c>
      <c r="G337" s="6">
        <f ca="1" t="shared" si="45"/>
      </c>
      <c r="H337" s="6">
        <f ca="1" t="shared" si="45"/>
      </c>
      <c r="I337" s="6">
        <f ca="1" t="shared" si="45"/>
      </c>
      <c r="J337" s="6">
        <f ca="1" t="shared" si="45"/>
      </c>
      <c r="K337" s="6">
        <f ca="1" t="shared" si="45"/>
      </c>
      <c r="L337" s="6">
        <f ca="1" t="shared" si="45"/>
      </c>
      <c r="M337" s="6">
        <f ca="1" t="shared" si="45"/>
      </c>
      <c r="N337" s="6">
        <f ca="1" t="shared" si="45"/>
      </c>
      <c r="O337" s="6">
        <f t="shared" si="41"/>
        <v>0</v>
      </c>
      <c r="P337" s="6">
        <f>-SIGN(TrayWtInput!$C$2)*(ROW()-(trays+3)/2-4*bout/traydist)*traydist</f>
        <v>-151.75</v>
      </c>
    </row>
    <row r="338" spans="4:16" ht="12.75">
      <c r="D338" s="6">
        <f t="shared" si="44"/>
        <v>196</v>
      </c>
      <c r="E338" s="7">
        <f ca="1">IF(ISNUMBER(OFFSET(TrayWtInput!$B$1,ROW()-1,2)),OFFSET(TrayWtInput!$B$1,ROW()-1,2),"")</f>
      </c>
      <c r="F338" s="6">
        <f ca="1" t="shared" si="45"/>
      </c>
      <c r="G338" s="6">
        <f ca="1" t="shared" si="45"/>
      </c>
      <c r="H338" s="6">
        <f ca="1" t="shared" si="45"/>
      </c>
      <c r="I338" s="6">
        <f ca="1" t="shared" si="45"/>
      </c>
      <c r="J338" s="6">
        <f ca="1" t="shared" si="45"/>
      </c>
      <c r="K338" s="6">
        <f ca="1" t="shared" si="45"/>
      </c>
      <c r="L338" s="6">
        <f ca="1" t="shared" si="45"/>
      </c>
      <c r="M338" s="6">
        <f ca="1" t="shared" si="45"/>
      </c>
      <c r="N338" s="6">
        <f ca="1" t="shared" si="45"/>
      </c>
      <c r="O338" s="6">
        <f t="shared" si="41"/>
        <v>0</v>
      </c>
      <c r="P338" s="6">
        <f>-SIGN(TrayWtInput!$C$2)*(ROW()-(trays+3)/2-4*bout/traydist)*traydist</f>
        <v>-152.25</v>
      </c>
    </row>
    <row r="339" spans="4:16" ht="12.75">
      <c r="D339" s="6">
        <f t="shared" si="44"/>
        <v>196.5</v>
      </c>
      <c r="E339" s="7">
        <f ca="1">IF(ISNUMBER(OFFSET(TrayWtInput!$B$1,ROW()-1,2)),OFFSET(TrayWtInput!$B$1,ROW()-1,2),"")</f>
      </c>
      <c r="F339" s="6">
        <f ca="1" t="shared" si="45"/>
      </c>
      <c r="G339" s="6">
        <f ca="1" t="shared" si="45"/>
      </c>
      <c r="H339" s="6">
        <f ca="1" t="shared" si="45"/>
      </c>
      <c r="I339" s="6">
        <f ca="1" t="shared" si="45"/>
      </c>
      <c r="J339" s="6">
        <f ca="1" t="shared" si="45"/>
      </c>
      <c r="K339" s="6">
        <f ca="1" t="shared" si="45"/>
      </c>
      <c r="L339" s="6">
        <f ca="1" t="shared" si="45"/>
      </c>
      <c r="M339" s="6">
        <f ca="1" t="shared" si="45"/>
      </c>
      <c r="N339" s="6">
        <f ca="1" t="shared" si="45"/>
      </c>
      <c r="O339" s="6">
        <f t="shared" si="41"/>
        <v>0</v>
      </c>
      <c r="P339" s="6">
        <f>-SIGN(TrayWtInput!$C$2)*(ROW()-(trays+3)/2-4*bout/traydist)*traydist</f>
        <v>-152.75</v>
      </c>
    </row>
    <row r="340" spans="4:16" ht="12.75">
      <c r="D340" s="6">
        <f t="shared" si="44"/>
        <v>197</v>
      </c>
      <c r="E340" s="7">
        <f ca="1">IF(ISNUMBER(OFFSET(TrayWtInput!$B$1,ROW()-1,2)),OFFSET(TrayWtInput!$B$1,ROW()-1,2),"")</f>
      </c>
      <c r="F340" s="6">
        <f ca="1" t="shared" si="45"/>
      </c>
      <c r="G340" s="6">
        <f ca="1" t="shared" si="45"/>
      </c>
      <c r="H340" s="6">
        <f ca="1" t="shared" si="45"/>
      </c>
      <c r="I340" s="6">
        <f ca="1" t="shared" si="45"/>
      </c>
      <c r="J340" s="6">
        <f ca="1" t="shared" si="45"/>
      </c>
      <c r="K340" s="6">
        <f ca="1" t="shared" si="45"/>
      </c>
      <c r="L340" s="6">
        <f ca="1" t="shared" si="45"/>
      </c>
      <c r="M340" s="6">
        <f ca="1" t="shared" si="45"/>
      </c>
      <c r="N340" s="6">
        <f ca="1" t="shared" si="45"/>
      </c>
      <c r="O340" s="6">
        <f t="shared" si="41"/>
        <v>0</v>
      </c>
      <c r="P340" s="6">
        <f>-SIGN(TrayWtInput!$C$2)*(ROW()-(trays+3)/2-4*bout/traydist)*traydist</f>
        <v>-153.25</v>
      </c>
    </row>
    <row r="341" spans="4:16" ht="12.75">
      <c r="D341" s="6">
        <f t="shared" si="44"/>
        <v>197.5</v>
      </c>
      <c r="E341" s="7">
        <f ca="1">IF(ISNUMBER(OFFSET(TrayWtInput!$B$1,ROW()-1,2)),OFFSET(TrayWtInput!$B$1,ROW()-1,2),"")</f>
      </c>
      <c r="F341" s="6">
        <f ca="1" t="shared" si="45"/>
      </c>
      <c r="G341" s="6">
        <f ca="1" t="shared" si="45"/>
      </c>
      <c r="H341" s="6">
        <f ca="1" t="shared" si="45"/>
      </c>
      <c r="I341" s="6">
        <f ca="1" t="shared" si="45"/>
      </c>
      <c r="J341" s="6">
        <f ca="1" t="shared" si="45"/>
      </c>
      <c r="K341" s="6">
        <f ca="1" t="shared" si="45"/>
      </c>
      <c r="L341" s="6">
        <f ca="1" t="shared" si="45"/>
      </c>
      <c r="M341" s="6">
        <f ca="1" t="shared" si="45"/>
      </c>
      <c r="N341" s="6">
        <f ca="1" t="shared" si="45"/>
      </c>
      <c r="O341" s="6">
        <f t="shared" si="41"/>
        <v>0</v>
      </c>
      <c r="P341" s="6">
        <f>-SIGN(TrayWtInput!$C$2)*(ROW()-(trays+3)/2-4*bout/traydist)*traydist</f>
        <v>-153.75</v>
      </c>
    </row>
    <row r="342" spans="4:16" ht="12.75">
      <c r="D342" s="6">
        <f t="shared" si="44"/>
        <v>198</v>
      </c>
      <c r="E342" s="7">
        <f ca="1">IF(ISNUMBER(OFFSET(TrayWtInput!$B$1,ROW()-1,2)),OFFSET(TrayWtInput!$B$1,ROW()-1,2),"")</f>
      </c>
      <c r="F342" s="6">
        <f aca="true" ca="1" t="shared" si="46" ref="F342:N351">IF(ROW()-1&gt;bout*F$1/traydist,OFFSET($E342,-bout*F$1/traydist,0),0)</f>
      </c>
      <c r="G342" s="6">
        <f ca="1" t="shared" si="46"/>
      </c>
      <c r="H342" s="6">
        <f ca="1" t="shared" si="46"/>
      </c>
      <c r="I342" s="6">
        <f ca="1" t="shared" si="46"/>
      </c>
      <c r="J342" s="6">
        <f ca="1" t="shared" si="46"/>
      </c>
      <c r="K342" s="6">
        <f ca="1" t="shared" si="46"/>
      </c>
      <c r="L342" s="6">
        <f ca="1" t="shared" si="46"/>
      </c>
      <c r="M342" s="6">
        <f ca="1" t="shared" si="46"/>
      </c>
      <c r="N342" s="6">
        <f ca="1" t="shared" si="46"/>
      </c>
      <c r="O342" s="6">
        <f t="shared" si="41"/>
        <v>0</v>
      </c>
      <c r="P342" s="6">
        <f>-SIGN(TrayWtInput!$C$2)*(ROW()-(trays+3)/2-4*bout/traydist)*traydist</f>
        <v>-154.25</v>
      </c>
    </row>
    <row r="343" spans="4:16" ht="12.75">
      <c r="D343" s="6">
        <f t="shared" si="44"/>
        <v>198.5</v>
      </c>
      <c r="E343" s="7">
        <f ca="1">IF(ISNUMBER(OFFSET(TrayWtInput!$B$1,ROW()-1,2)),OFFSET(TrayWtInput!$B$1,ROW()-1,2),"")</f>
      </c>
      <c r="F343" s="6">
        <f ca="1" t="shared" si="46"/>
      </c>
      <c r="G343" s="6">
        <f ca="1" t="shared" si="46"/>
      </c>
      <c r="H343" s="6">
        <f ca="1" t="shared" si="46"/>
      </c>
      <c r="I343" s="6">
        <f ca="1" t="shared" si="46"/>
      </c>
      <c r="J343" s="6">
        <f ca="1" t="shared" si="46"/>
      </c>
      <c r="K343" s="6">
        <f ca="1" t="shared" si="46"/>
      </c>
      <c r="L343" s="6">
        <f ca="1" t="shared" si="46"/>
      </c>
      <c r="M343" s="6">
        <f ca="1" t="shared" si="46"/>
      </c>
      <c r="N343" s="6">
        <f ca="1" t="shared" si="46"/>
      </c>
      <c r="O343" s="6">
        <f t="shared" si="41"/>
        <v>0</v>
      </c>
      <c r="P343" s="6">
        <f>-SIGN(TrayWtInput!$C$2)*(ROW()-(trays+3)/2-4*bout/traydist)*traydist</f>
        <v>-154.75</v>
      </c>
    </row>
    <row r="344" spans="4:16" ht="12.75">
      <c r="D344" s="6">
        <f t="shared" si="44"/>
        <v>199</v>
      </c>
      <c r="E344" s="7">
        <f ca="1">IF(ISNUMBER(OFFSET(TrayWtInput!$B$1,ROW()-1,2)),OFFSET(TrayWtInput!$B$1,ROW()-1,2),"")</f>
      </c>
      <c r="F344" s="6">
        <f ca="1" t="shared" si="46"/>
      </c>
      <c r="G344" s="6">
        <f ca="1" t="shared" si="46"/>
      </c>
      <c r="H344" s="6">
        <f ca="1" t="shared" si="46"/>
      </c>
      <c r="I344" s="6">
        <f ca="1" t="shared" si="46"/>
      </c>
      <c r="J344" s="6">
        <f ca="1" t="shared" si="46"/>
      </c>
      <c r="K344" s="6">
        <f ca="1" t="shared" si="46"/>
      </c>
      <c r="L344" s="6">
        <f ca="1" t="shared" si="46"/>
      </c>
      <c r="M344" s="6">
        <f ca="1" t="shared" si="46"/>
      </c>
      <c r="N344" s="6">
        <f ca="1" t="shared" si="46"/>
      </c>
      <c r="O344" s="6">
        <f t="shared" si="41"/>
        <v>0</v>
      </c>
      <c r="P344" s="6">
        <f>-SIGN(TrayWtInput!$C$2)*(ROW()-(trays+3)/2-4*bout/traydist)*traydist</f>
        <v>-155.25</v>
      </c>
    </row>
    <row r="345" spans="4:16" ht="12.75">
      <c r="D345" s="6">
        <f t="shared" si="44"/>
        <v>199.5</v>
      </c>
      <c r="E345" s="7">
        <f ca="1">IF(ISNUMBER(OFFSET(TrayWtInput!$B$1,ROW()-1,2)),OFFSET(TrayWtInput!$B$1,ROW()-1,2),"")</f>
      </c>
      <c r="F345" s="6">
        <f ca="1" t="shared" si="46"/>
      </c>
      <c r="G345" s="6">
        <f ca="1" t="shared" si="46"/>
      </c>
      <c r="H345" s="6">
        <f ca="1" t="shared" si="46"/>
      </c>
      <c r="I345" s="6">
        <f ca="1" t="shared" si="46"/>
      </c>
      <c r="J345" s="6">
        <f ca="1" t="shared" si="46"/>
      </c>
      <c r="K345" s="6">
        <f ca="1" t="shared" si="46"/>
      </c>
      <c r="L345" s="6">
        <f ca="1" t="shared" si="46"/>
      </c>
      <c r="M345" s="6">
        <f ca="1" t="shared" si="46"/>
      </c>
      <c r="N345" s="6">
        <f ca="1" t="shared" si="46"/>
      </c>
      <c r="O345" s="6">
        <f t="shared" si="41"/>
        <v>0</v>
      </c>
      <c r="P345" s="6">
        <f>-SIGN(TrayWtInput!$C$2)*(ROW()-(trays+3)/2-4*bout/traydist)*traydist</f>
        <v>-155.75</v>
      </c>
    </row>
    <row r="346" spans="4:16" ht="12.75">
      <c r="D346" s="6">
        <f t="shared" si="44"/>
        <v>200</v>
      </c>
      <c r="E346" s="7">
        <f ca="1">IF(ISNUMBER(OFFSET(TrayWtInput!$B$1,ROW()-1,2)),OFFSET(TrayWtInput!$B$1,ROW()-1,2),"")</f>
      </c>
      <c r="F346" s="6">
        <f ca="1" t="shared" si="46"/>
      </c>
      <c r="G346" s="6">
        <f ca="1" t="shared" si="46"/>
      </c>
      <c r="H346" s="6">
        <f ca="1" t="shared" si="46"/>
      </c>
      <c r="I346" s="6">
        <f ca="1" t="shared" si="46"/>
      </c>
      <c r="J346" s="6">
        <f ca="1" t="shared" si="46"/>
      </c>
      <c r="K346" s="6">
        <f ca="1" t="shared" si="46"/>
      </c>
      <c r="L346" s="6">
        <f ca="1" t="shared" si="46"/>
      </c>
      <c r="M346" s="6">
        <f ca="1" t="shared" si="46"/>
      </c>
      <c r="N346" s="6">
        <f ca="1" t="shared" si="46"/>
      </c>
      <c r="O346" s="6">
        <f t="shared" si="41"/>
        <v>0</v>
      </c>
      <c r="P346" s="6">
        <f>-SIGN(TrayWtInput!$C$2)*(ROW()-(trays+3)/2-4*bout/traydist)*traydist</f>
        <v>-156.25</v>
      </c>
    </row>
    <row r="347" spans="4:16" ht="12.75">
      <c r="D347" s="6">
        <f t="shared" si="44"/>
        <v>200.5</v>
      </c>
      <c r="E347" s="7">
        <f ca="1">IF(ISNUMBER(OFFSET(TrayWtInput!$B$1,ROW()-1,2)),OFFSET(TrayWtInput!$B$1,ROW()-1,2),"")</f>
      </c>
      <c r="F347" s="6">
        <f ca="1" t="shared" si="46"/>
      </c>
      <c r="G347" s="6">
        <f ca="1" t="shared" si="46"/>
      </c>
      <c r="H347" s="6">
        <f ca="1" t="shared" si="46"/>
      </c>
      <c r="I347" s="6">
        <f ca="1" t="shared" si="46"/>
      </c>
      <c r="J347" s="6">
        <f ca="1" t="shared" si="46"/>
      </c>
      <c r="K347" s="6">
        <f ca="1" t="shared" si="46"/>
      </c>
      <c r="L347" s="6">
        <f ca="1" t="shared" si="46"/>
      </c>
      <c r="M347" s="6">
        <f ca="1" t="shared" si="46"/>
      </c>
      <c r="N347" s="6">
        <f ca="1" t="shared" si="46"/>
      </c>
      <c r="O347" s="6">
        <f t="shared" si="41"/>
        <v>0</v>
      </c>
      <c r="P347" s="6">
        <f>-SIGN(TrayWtInput!$C$2)*(ROW()-(trays+3)/2-4*bout/traydist)*traydist</f>
        <v>-156.75</v>
      </c>
    </row>
    <row r="348" spans="4:16" ht="12.75">
      <c r="D348" s="6">
        <f t="shared" si="44"/>
        <v>201</v>
      </c>
      <c r="E348" s="7">
        <f ca="1">IF(ISNUMBER(OFFSET(TrayWtInput!$B$1,ROW()-1,2)),OFFSET(TrayWtInput!$B$1,ROW()-1,2),"")</f>
      </c>
      <c r="F348" s="6">
        <f ca="1" t="shared" si="46"/>
      </c>
      <c r="G348" s="6">
        <f ca="1" t="shared" si="46"/>
      </c>
      <c r="H348" s="6">
        <f ca="1" t="shared" si="46"/>
      </c>
      <c r="I348" s="6">
        <f ca="1" t="shared" si="46"/>
      </c>
      <c r="J348" s="6">
        <f ca="1" t="shared" si="46"/>
      </c>
      <c r="K348" s="6">
        <f ca="1" t="shared" si="46"/>
      </c>
      <c r="L348" s="6">
        <f ca="1" t="shared" si="46"/>
      </c>
      <c r="M348" s="6">
        <f ca="1" t="shared" si="46"/>
      </c>
      <c r="N348" s="6">
        <f ca="1" t="shared" si="46"/>
      </c>
      <c r="O348" s="6">
        <f t="shared" si="41"/>
        <v>0</v>
      </c>
      <c r="P348" s="6">
        <f>-SIGN(TrayWtInput!$C$2)*(ROW()-(trays+3)/2-4*bout/traydist)*traydist</f>
        <v>-157.25</v>
      </c>
    </row>
    <row r="349" spans="4:16" ht="12.75">
      <c r="D349" s="6">
        <f t="shared" si="44"/>
        <v>201.5</v>
      </c>
      <c r="E349" s="7">
        <f ca="1">IF(ISNUMBER(OFFSET(TrayWtInput!$B$1,ROW()-1,2)),OFFSET(TrayWtInput!$B$1,ROW()-1,2),"")</f>
      </c>
      <c r="F349" s="6">
        <f ca="1" t="shared" si="46"/>
      </c>
      <c r="G349" s="6">
        <f ca="1" t="shared" si="46"/>
      </c>
      <c r="H349" s="6">
        <f ca="1" t="shared" si="46"/>
      </c>
      <c r="I349" s="6">
        <f ca="1" t="shared" si="46"/>
      </c>
      <c r="J349" s="6">
        <f ca="1" t="shared" si="46"/>
      </c>
      <c r="K349" s="6">
        <f ca="1" t="shared" si="46"/>
      </c>
      <c r="L349" s="6">
        <f ca="1" t="shared" si="46"/>
      </c>
      <c r="M349" s="6">
        <f ca="1" t="shared" si="46"/>
      </c>
      <c r="N349" s="6">
        <f ca="1" t="shared" si="46"/>
      </c>
      <c r="O349" s="6">
        <f t="shared" si="41"/>
        <v>0</v>
      </c>
      <c r="P349" s="6">
        <f>-SIGN(TrayWtInput!$C$2)*(ROW()-(trays+3)/2-4*bout/traydist)*traydist</f>
        <v>-157.75</v>
      </c>
    </row>
    <row r="350" spans="4:16" ht="12.75">
      <c r="D350" s="6">
        <f t="shared" si="44"/>
        <v>202</v>
      </c>
      <c r="E350" s="7">
        <f ca="1">IF(ISNUMBER(OFFSET(TrayWtInput!$B$1,ROW()-1,2)),OFFSET(TrayWtInput!$B$1,ROW()-1,2),"")</f>
      </c>
      <c r="F350" s="6">
        <f ca="1" t="shared" si="46"/>
      </c>
      <c r="G350" s="6">
        <f ca="1" t="shared" si="46"/>
      </c>
      <c r="H350" s="6">
        <f ca="1" t="shared" si="46"/>
      </c>
      <c r="I350" s="6">
        <f ca="1" t="shared" si="46"/>
      </c>
      <c r="J350" s="6">
        <f ca="1" t="shared" si="46"/>
      </c>
      <c r="K350" s="6">
        <f ca="1" t="shared" si="46"/>
      </c>
      <c r="L350" s="6">
        <f ca="1" t="shared" si="46"/>
      </c>
      <c r="M350" s="6">
        <f ca="1" t="shared" si="46"/>
      </c>
      <c r="N350" s="6">
        <f ca="1" t="shared" si="46"/>
      </c>
      <c r="O350" s="6">
        <f t="shared" si="41"/>
        <v>0</v>
      </c>
      <c r="P350" s="6">
        <f>-SIGN(TrayWtInput!$C$2)*(ROW()-(trays+3)/2-4*bout/traydist)*traydist</f>
        <v>-158.25</v>
      </c>
    </row>
    <row r="351" spans="4:16" ht="12.75">
      <c r="D351" s="6">
        <f t="shared" si="44"/>
        <v>202.5</v>
      </c>
      <c r="E351" s="7">
        <f ca="1">IF(ISNUMBER(OFFSET(TrayWtInput!$B$1,ROW()-1,2)),OFFSET(TrayWtInput!$B$1,ROW()-1,2),"")</f>
      </c>
      <c r="F351" s="6">
        <f ca="1" t="shared" si="46"/>
      </c>
      <c r="G351" s="6">
        <f ca="1" t="shared" si="46"/>
      </c>
      <c r="H351" s="6">
        <f ca="1" t="shared" si="46"/>
      </c>
      <c r="I351" s="6">
        <f ca="1" t="shared" si="46"/>
      </c>
      <c r="J351" s="6">
        <f ca="1" t="shared" si="46"/>
      </c>
      <c r="K351" s="6">
        <f ca="1" t="shared" si="46"/>
      </c>
      <c r="L351" s="6">
        <f ca="1" t="shared" si="46"/>
      </c>
      <c r="M351" s="6">
        <f ca="1" t="shared" si="46"/>
      </c>
      <c r="N351" s="6">
        <f ca="1" t="shared" si="46"/>
      </c>
      <c r="O351" s="6">
        <f t="shared" si="41"/>
        <v>0</v>
      </c>
      <c r="P351" s="6">
        <f>-SIGN(TrayWtInput!$C$2)*(ROW()-(trays+3)/2-4*bout/traydist)*traydist</f>
        <v>-158.75</v>
      </c>
    </row>
    <row r="352" spans="4:16" ht="12.75">
      <c r="D352" s="6">
        <f t="shared" si="44"/>
        <v>203</v>
      </c>
      <c r="E352" s="7">
        <f ca="1">IF(ISNUMBER(OFFSET(TrayWtInput!$B$1,ROW()-1,2)),OFFSET(TrayWtInput!$B$1,ROW()-1,2),"")</f>
      </c>
      <c r="F352" s="6">
        <f aca="true" ca="1" t="shared" si="47" ref="F352:N361">IF(ROW()-1&gt;bout*F$1/traydist,OFFSET($E352,-bout*F$1/traydist,0),0)</f>
      </c>
      <c r="G352" s="6">
        <f ca="1" t="shared" si="47"/>
      </c>
      <c r="H352" s="6">
        <f ca="1" t="shared" si="47"/>
      </c>
      <c r="I352" s="6">
        <f ca="1" t="shared" si="47"/>
      </c>
      <c r="J352" s="6">
        <f ca="1" t="shared" si="47"/>
      </c>
      <c r="K352" s="6">
        <f ca="1" t="shared" si="47"/>
      </c>
      <c r="L352" s="6">
        <f ca="1" t="shared" si="47"/>
      </c>
      <c r="M352" s="6">
        <f ca="1" t="shared" si="47"/>
      </c>
      <c r="N352" s="6">
        <f ca="1" t="shared" si="47"/>
      </c>
      <c r="O352" s="6">
        <f t="shared" si="41"/>
        <v>0</v>
      </c>
      <c r="P352" s="6">
        <f>-SIGN(TrayWtInput!$C$2)*(ROW()-(trays+3)/2-4*bout/traydist)*traydist</f>
        <v>-159.25</v>
      </c>
    </row>
    <row r="353" spans="4:16" ht="12.75">
      <c r="D353" s="6">
        <f t="shared" si="44"/>
        <v>203.5</v>
      </c>
      <c r="E353" s="7">
        <f ca="1">IF(ISNUMBER(OFFSET(TrayWtInput!$B$1,ROW()-1,2)),OFFSET(TrayWtInput!$B$1,ROW()-1,2),"")</f>
      </c>
      <c r="F353" s="6">
        <f ca="1" t="shared" si="47"/>
      </c>
      <c r="G353" s="6">
        <f ca="1" t="shared" si="47"/>
      </c>
      <c r="H353" s="6">
        <f ca="1" t="shared" si="47"/>
      </c>
      <c r="I353" s="6">
        <f ca="1" t="shared" si="47"/>
      </c>
      <c r="J353" s="6">
        <f ca="1" t="shared" si="47"/>
      </c>
      <c r="K353" s="6">
        <f ca="1" t="shared" si="47"/>
      </c>
      <c r="L353" s="6">
        <f ca="1" t="shared" si="47"/>
      </c>
      <c r="M353" s="6">
        <f ca="1" t="shared" si="47"/>
      </c>
      <c r="N353" s="6">
        <f ca="1" t="shared" si="47"/>
      </c>
      <c r="O353" s="6">
        <f t="shared" si="41"/>
        <v>0</v>
      </c>
      <c r="P353" s="6">
        <f>-SIGN(TrayWtInput!$C$2)*(ROW()-(trays+3)/2-4*bout/traydist)*traydist</f>
        <v>-159.75</v>
      </c>
    </row>
    <row r="354" spans="4:16" ht="12.75">
      <c r="D354" s="6">
        <f t="shared" si="44"/>
        <v>204</v>
      </c>
      <c r="E354" s="7">
        <f ca="1">IF(ISNUMBER(OFFSET(TrayWtInput!$B$1,ROW()-1,2)),OFFSET(TrayWtInput!$B$1,ROW()-1,2),"")</f>
      </c>
      <c r="F354" s="6">
        <f ca="1" t="shared" si="47"/>
      </c>
      <c r="G354" s="6">
        <f ca="1" t="shared" si="47"/>
      </c>
      <c r="H354" s="6">
        <f ca="1" t="shared" si="47"/>
      </c>
      <c r="I354" s="6">
        <f ca="1" t="shared" si="47"/>
      </c>
      <c r="J354" s="6">
        <f ca="1" t="shared" si="47"/>
      </c>
      <c r="K354" s="6">
        <f ca="1" t="shared" si="47"/>
      </c>
      <c r="L354" s="6">
        <f ca="1" t="shared" si="47"/>
      </c>
      <c r="M354" s="6">
        <f ca="1" t="shared" si="47"/>
      </c>
      <c r="N354" s="6">
        <f ca="1" t="shared" si="47"/>
      </c>
      <c r="O354" s="6">
        <f t="shared" si="41"/>
        <v>0</v>
      </c>
      <c r="P354" s="6">
        <f>-SIGN(TrayWtInput!$C$2)*(ROW()-(trays+3)/2-4*bout/traydist)*traydist</f>
        <v>-160.25</v>
      </c>
    </row>
    <row r="355" spans="4:16" ht="12.75">
      <c r="D355" s="6">
        <f t="shared" si="44"/>
        <v>204.5</v>
      </c>
      <c r="E355" s="7">
        <f ca="1">IF(ISNUMBER(OFFSET(TrayWtInput!$B$1,ROW()-1,2)),OFFSET(TrayWtInput!$B$1,ROW()-1,2),"")</f>
      </c>
      <c r="F355" s="6">
        <f ca="1" t="shared" si="47"/>
      </c>
      <c r="G355" s="6">
        <f ca="1" t="shared" si="47"/>
      </c>
      <c r="H355" s="6">
        <f ca="1" t="shared" si="47"/>
      </c>
      <c r="I355" s="6">
        <f ca="1" t="shared" si="47"/>
      </c>
      <c r="J355" s="6">
        <f ca="1" t="shared" si="47"/>
      </c>
      <c r="K355" s="6">
        <f ca="1" t="shared" si="47"/>
      </c>
      <c r="L355" s="6">
        <f ca="1" t="shared" si="47"/>
      </c>
      <c r="M355" s="6">
        <f ca="1" t="shared" si="47"/>
      </c>
      <c r="N355" s="6">
        <f ca="1" t="shared" si="47"/>
      </c>
      <c r="O355" s="6">
        <f t="shared" si="41"/>
        <v>0</v>
      </c>
      <c r="P355" s="6">
        <f>-SIGN(TrayWtInput!$C$2)*(ROW()-(trays+3)/2-4*bout/traydist)*traydist</f>
        <v>-160.75</v>
      </c>
    </row>
    <row r="356" spans="4:16" ht="12.75">
      <c r="D356" s="6">
        <f t="shared" si="44"/>
        <v>205</v>
      </c>
      <c r="E356" s="7">
        <f ca="1">IF(ISNUMBER(OFFSET(TrayWtInput!$B$1,ROW()-1,2)),OFFSET(TrayWtInput!$B$1,ROW()-1,2),"")</f>
      </c>
      <c r="F356" s="6">
        <f ca="1" t="shared" si="47"/>
      </c>
      <c r="G356" s="6">
        <f ca="1" t="shared" si="47"/>
      </c>
      <c r="H356" s="6">
        <f ca="1" t="shared" si="47"/>
      </c>
      <c r="I356" s="6">
        <f ca="1" t="shared" si="47"/>
      </c>
      <c r="J356" s="6">
        <f ca="1" t="shared" si="47"/>
      </c>
      <c r="K356" s="6">
        <f ca="1" t="shared" si="47"/>
      </c>
      <c r="L356" s="6">
        <f ca="1" t="shared" si="47"/>
      </c>
      <c r="M356" s="6">
        <f ca="1" t="shared" si="47"/>
      </c>
      <c r="N356" s="6">
        <f ca="1" t="shared" si="47"/>
      </c>
      <c r="O356" s="6">
        <f t="shared" si="41"/>
        <v>0</v>
      </c>
      <c r="P356" s="6">
        <f>-SIGN(TrayWtInput!$C$2)*(ROW()-(trays+3)/2-4*bout/traydist)*traydist</f>
        <v>-161.25</v>
      </c>
    </row>
    <row r="357" spans="4:16" ht="12.75">
      <c r="D357" s="6">
        <f t="shared" si="44"/>
        <v>205.5</v>
      </c>
      <c r="E357" s="7">
        <f ca="1">IF(ISNUMBER(OFFSET(TrayWtInput!$B$1,ROW()-1,2)),OFFSET(TrayWtInput!$B$1,ROW()-1,2),"")</f>
      </c>
      <c r="F357" s="6">
        <f ca="1" t="shared" si="47"/>
      </c>
      <c r="G357" s="6">
        <f ca="1" t="shared" si="47"/>
      </c>
      <c r="H357" s="6">
        <f ca="1" t="shared" si="47"/>
      </c>
      <c r="I357" s="6">
        <f ca="1" t="shared" si="47"/>
      </c>
      <c r="J357" s="6">
        <f ca="1" t="shared" si="47"/>
      </c>
      <c r="K357" s="6">
        <f ca="1" t="shared" si="47"/>
      </c>
      <c r="L357" s="6">
        <f ca="1" t="shared" si="47"/>
      </c>
      <c r="M357" s="6">
        <f ca="1" t="shared" si="47"/>
      </c>
      <c r="N357" s="6">
        <f ca="1" t="shared" si="47"/>
      </c>
      <c r="O357" s="6">
        <f t="shared" si="41"/>
        <v>0</v>
      </c>
      <c r="P357" s="6">
        <f>-SIGN(TrayWtInput!$C$2)*(ROW()-(trays+3)/2-4*bout/traydist)*traydist</f>
        <v>-161.75</v>
      </c>
    </row>
    <row r="358" spans="4:16" ht="12.75">
      <c r="D358" s="6">
        <f t="shared" si="44"/>
        <v>206</v>
      </c>
      <c r="E358" s="7">
        <f ca="1">IF(ISNUMBER(OFFSET(TrayWtInput!$B$1,ROW()-1,2)),OFFSET(TrayWtInput!$B$1,ROW()-1,2),"")</f>
      </c>
      <c r="F358" s="6">
        <f ca="1" t="shared" si="47"/>
      </c>
      <c r="G358" s="6">
        <f ca="1" t="shared" si="47"/>
      </c>
      <c r="H358" s="6">
        <f ca="1" t="shared" si="47"/>
      </c>
      <c r="I358" s="6">
        <f ca="1" t="shared" si="47"/>
      </c>
      <c r="J358" s="6">
        <f ca="1" t="shared" si="47"/>
      </c>
      <c r="K358" s="6">
        <f ca="1" t="shared" si="47"/>
      </c>
      <c r="L358" s="6">
        <f ca="1" t="shared" si="47"/>
      </c>
      <c r="M358" s="6">
        <f ca="1" t="shared" si="47"/>
      </c>
      <c r="N358" s="6">
        <f ca="1" t="shared" si="47"/>
      </c>
      <c r="O358" s="6">
        <f t="shared" si="41"/>
        <v>0</v>
      </c>
      <c r="P358" s="6">
        <f>-SIGN(TrayWtInput!$C$2)*(ROW()-(trays+3)/2-4*bout/traydist)*traydist</f>
        <v>-162.25</v>
      </c>
    </row>
    <row r="359" spans="4:16" ht="12.75">
      <c r="D359" s="6">
        <f t="shared" si="44"/>
        <v>206.5</v>
      </c>
      <c r="E359" s="7">
        <f ca="1">IF(ISNUMBER(OFFSET(TrayWtInput!$B$1,ROW()-1,2)),OFFSET(TrayWtInput!$B$1,ROW()-1,2),"")</f>
      </c>
      <c r="F359" s="6">
        <f ca="1" t="shared" si="47"/>
      </c>
      <c r="G359" s="6">
        <f ca="1" t="shared" si="47"/>
      </c>
      <c r="H359" s="6">
        <f ca="1" t="shared" si="47"/>
      </c>
      <c r="I359" s="6">
        <f ca="1" t="shared" si="47"/>
      </c>
      <c r="J359" s="6">
        <f ca="1" t="shared" si="47"/>
      </c>
      <c r="K359" s="6">
        <f ca="1" t="shared" si="47"/>
      </c>
      <c r="L359" s="6">
        <f ca="1" t="shared" si="47"/>
      </c>
      <c r="M359" s="6">
        <f ca="1" t="shared" si="47"/>
      </c>
      <c r="N359" s="6">
        <f ca="1" t="shared" si="47"/>
      </c>
      <c r="O359" s="6">
        <f t="shared" si="41"/>
        <v>0</v>
      </c>
      <c r="P359" s="6">
        <f>-SIGN(TrayWtInput!$C$2)*(ROW()-(trays+3)/2-4*bout/traydist)*traydist</f>
        <v>-162.75</v>
      </c>
    </row>
    <row r="360" spans="4:16" ht="12.75">
      <c r="D360" s="6">
        <f t="shared" si="44"/>
        <v>207</v>
      </c>
      <c r="E360" s="7">
        <f ca="1">IF(ISNUMBER(OFFSET(TrayWtInput!$B$1,ROW()-1,2)),OFFSET(TrayWtInput!$B$1,ROW()-1,2),"")</f>
      </c>
      <c r="F360" s="6">
        <f ca="1" t="shared" si="47"/>
      </c>
      <c r="G360" s="6">
        <f ca="1" t="shared" si="47"/>
      </c>
      <c r="H360" s="6">
        <f ca="1" t="shared" si="47"/>
      </c>
      <c r="I360" s="6">
        <f ca="1" t="shared" si="47"/>
      </c>
      <c r="J360" s="6">
        <f ca="1" t="shared" si="47"/>
      </c>
      <c r="K360" s="6">
        <f ca="1" t="shared" si="47"/>
      </c>
      <c r="L360" s="6">
        <f ca="1" t="shared" si="47"/>
      </c>
      <c r="M360" s="6">
        <f ca="1" t="shared" si="47"/>
      </c>
      <c r="N360" s="6">
        <f ca="1" t="shared" si="47"/>
      </c>
      <c r="O360" s="6">
        <f t="shared" si="41"/>
        <v>0</v>
      </c>
      <c r="P360" s="6">
        <f>-SIGN(TrayWtInput!$C$2)*(ROW()-(trays+3)/2-4*bout/traydist)*traydist</f>
        <v>-163.25</v>
      </c>
    </row>
    <row r="361" spans="4:16" ht="12.75">
      <c r="D361" s="6">
        <f t="shared" si="44"/>
        <v>207.5</v>
      </c>
      <c r="E361" s="7">
        <f ca="1">IF(ISNUMBER(OFFSET(TrayWtInput!$B$1,ROW()-1,2)),OFFSET(TrayWtInput!$B$1,ROW()-1,2),"")</f>
      </c>
      <c r="F361" s="6">
        <f ca="1" t="shared" si="47"/>
      </c>
      <c r="G361" s="6">
        <f ca="1" t="shared" si="47"/>
      </c>
      <c r="H361" s="6">
        <f ca="1" t="shared" si="47"/>
      </c>
      <c r="I361" s="6">
        <f ca="1" t="shared" si="47"/>
      </c>
      <c r="J361" s="6">
        <f ca="1" t="shared" si="47"/>
      </c>
      <c r="K361" s="6">
        <f ca="1" t="shared" si="47"/>
      </c>
      <c r="L361" s="6">
        <f ca="1" t="shared" si="47"/>
      </c>
      <c r="M361" s="6">
        <f ca="1" t="shared" si="47"/>
      </c>
      <c r="N361" s="6">
        <f ca="1" t="shared" si="47"/>
      </c>
      <c r="O361" s="6">
        <f t="shared" si="41"/>
        <v>0</v>
      </c>
      <c r="P361" s="6">
        <f>-SIGN(TrayWtInput!$C$2)*(ROW()-(trays+3)/2-4*bout/traydist)*traydist</f>
        <v>-163.75</v>
      </c>
    </row>
    <row r="362" spans="4:16" ht="12.75">
      <c r="D362" s="6">
        <f t="shared" si="44"/>
        <v>208</v>
      </c>
      <c r="E362" s="7">
        <f ca="1">IF(ISNUMBER(OFFSET(TrayWtInput!$B$1,ROW()-1,2)),OFFSET(TrayWtInput!$B$1,ROW()-1,2),"")</f>
      </c>
      <c r="F362" s="6">
        <f aca="true" ca="1" t="shared" si="48" ref="F362:N371">IF(ROW()-1&gt;bout*F$1/traydist,OFFSET($E362,-bout*F$1/traydist,0),0)</f>
      </c>
      <c r="G362" s="6">
        <f ca="1" t="shared" si="48"/>
      </c>
      <c r="H362" s="6">
        <f ca="1" t="shared" si="48"/>
      </c>
      <c r="I362" s="6">
        <f ca="1" t="shared" si="48"/>
      </c>
      <c r="J362" s="6">
        <f ca="1" t="shared" si="48"/>
      </c>
      <c r="K362" s="6">
        <f ca="1" t="shared" si="48"/>
      </c>
      <c r="L362" s="6">
        <f ca="1" t="shared" si="48"/>
      </c>
      <c r="M362" s="6">
        <f ca="1" t="shared" si="48"/>
      </c>
      <c r="N362" s="6">
        <f ca="1" t="shared" si="48"/>
      </c>
      <c r="O362" s="6">
        <f t="shared" si="41"/>
        <v>0</v>
      </c>
      <c r="P362" s="6">
        <f>-SIGN(TrayWtInput!$C$2)*(ROW()-(trays+3)/2-4*bout/traydist)*traydist</f>
        <v>-164.25</v>
      </c>
    </row>
    <row r="363" spans="4:16" ht="12.75">
      <c r="D363" s="6">
        <f t="shared" si="44"/>
        <v>208.5</v>
      </c>
      <c r="E363" s="7">
        <f ca="1">IF(ISNUMBER(OFFSET(TrayWtInput!$B$1,ROW()-1,2)),OFFSET(TrayWtInput!$B$1,ROW()-1,2),"")</f>
      </c>
      <c r="F363" s="6">
        <f ca="1" t="shared" si="48"/>
      </c>
      <c r="G363" s="6">
        <f ca="1" t="shared" si="48"/>
      </c>
      <c r="H363" s="6">
        <f ca="1" t="shared" si="48"/>
      </c>
      <c r="I363" s="6">
        <f ca="1" t="shared" si="48"/>
      </c>
      <c r="J363" s="6">
        <f ca="1" t="shared" si="48"/>
      </c>
      <c r="K363" s="6">
        <f ca="1" t="shared" si="48"/>
      </c>
      <c r="L363" s="6">
        <f ca="1" t="shared" si="48"/>
      </c>
      <c r="M363" s="6">
        <f ca="1" t="shared" si="48"/>
      </c>
      <c r="N363" s="6">
        <f ca="1" t="shared" si="48"/>
      </c>
      <c r="O363" s="6">
        <f t="shared" si="41"/>
        <v>0</v>
      </c>
      <c r="P363" s="6">
        <f>-SIGN(TrayWtInput!$C$2)*(ROW()-(trays+3)/2-4*bout/traydist)*traydist</f>
        <v>-164.75</v>
      </c>
    </row>
    <row r="364" spans="4:16" ht="12.75">
      <c r="D364" s="6">
        <f t="shared" si="44"/>
        <v>209</v>
      </c>
      <c r="E364" s="7">
        <f ca="1">IF(ISNUMBER(OFFSET(TrayWtInput!$B$1,ROW()-1,2)),OFFSET(TrayWtInput!$B$1,ROW()-1,2),"")</f>
      </c>
      <c r="F364" s="6">
        <f ca="1" t="shared" si="48"/>
      </c>
      <c r="G364" s="6">
        <f ca="1" t="shared" si="48"/>
      </c>
      <c r="H364" s="6">
        <f ca="1" t="shared" si="48"/>
      </c>
      <c r="I364" s="6">
        <f ca="1" t="shared" si="48"/>
      </c>
      <c r="J364" s="6">
        <f ca="1" t="shared" si="48"/>
      </c>
      <c r="K364" s="6">
        <f ca="1" t="shared" si="48"/>
      </c>
      <c r="L364" s="6">
        <f ca="1" t="shared" si="48"/>
      </c>
      <c r="M364" s="6">
        <f ca="1" t="shared" si="48"/>
      </c>
      <c r="N364" s="6">
        <f ca="1" t="shared" si="48"/>
      </c>
      <c r="O364" s="6">
        <f t="shared" si="41"/>
        <v>0</v>
      </c>
      <c r="P364" s="6">
        <f>-SIGN(TrayWtInput!$C$2)*(ROW()-(trays+3)/2-4*bout/traydist)*traydist</f>
        <v>-165.25</v>
      </c>
    </row>
    <row r="365" spans="4:16" ht="12.75">
      <c r="D365" s="6">
        <f t="shared" si="44"/>
        <v>209.5</v>
      </c>
      <c r="E365" s="7">
        <f ca="1">IF(ISNUMBER(OFFSET(TrayWtInput!$B$1,ROW()-1,2)),OFFSET(TrayWtInput!$B$1,ROW()-1,2),"")</f>
      </c>
      <c r="F365" s="6">
        <f ca="1" t="shared" si="48"/>
      </c>
      <c r="G365" s="6">
        <f ca="1" t="shared" si="48"/>
      </c>
      <c r="H365" s="6">
        <f ca="1" t="shared" si="48"/>
      </c>
      <c r="I365" s="6">
        <f ca="1" t="shared" si="48"/>
      </c>
      <c r="J365" s="6">
        <f ca="1" t="shared" si="48"/>
      </c>
      <c r="K365" s="6">
        <f ca="1" t="shared" si="48"/>
      </c>
      <c r="L365" s="6">
        <f ca="1" t="shared" si="48"/>
      </c>
      <c r="M365" s="6">
        <f ca="1" t="shared" si="48"/>
      </c>
      <c r="N365" s="6">
        <f ca="1" t="shared" si="48"/>
      </c>
      <c r="O365" s="6">
        <f t="shared" si="41"/>
        <v>0</v>
      </c>
      <c r="P365" s="6">
        <f>-SIGN(TrayWtInput!$C$2)*(ROW()-(trays+3)/2-4*bout/traydist)*traydist</f>
        <v>-165.75</v>
      </c>
    </row>
    <row r="366" spans="4:16" ht="12.75">
      <c r="D366" s="6">
        <f t="shared" si="44"/>
        <v>210</v>
      </c>
      <c r="E366" s="7">
        <f ca="1">IF(ISNUMBER(OFFSET(TrayWtInput!$B$1,ROW()-1,2)),OFFSET(TrayWtInput!$B$1,ROW()-1,2),"")</f>
      </c>
      <c r="F366" s="6">
        <f ca="1" t="shared" si="48"/>
      </c>
      <c r="G366" s="6">
        <f ca="1" t="shared" si="48"/>
      </c>
      <c r="H366" s="6">
        <f ca="1" t="shared" si="48"/>
      </c>
      <c r="I366" s="6">
        <f ca="1" t="shared" si="48"/>
      </c>
      <c r="J366" s="6">
        <f ca="1" t="shared" si="48"/>
      </c>
      <c r="K366" s="6">
        <f ca="1" t="shared" si="48"/>
      </c>
      <c r="L366" s="6">
        <f ca="1" t="shared" si="48"/>
      </c>
      <c r="M366" s="6">
        <f ca="1" t="shared" si="48"/>
      </c>
      <c r="N366" s="6">
        <f ca="1" t="shared" si="48"/>
      </c>
      <c r="O366" s="6">
        <f t="shared" si="41"/>
        <v>0</v>
      </c>
      <c r="P366" s="6">
        <f>-SIGN(TrayWtInput!$C$2)*(ROW()-(trays+3)/2-4*bout/traydist)*traydist</f>
        <v>-166.25</v>
      </c>
    </row>
    <row r="367" spans="4:16" ht="12.75">
      <c r="D367" s="6">
        <f t="shared" si="44"/>
        <v>210.5</v>
      </c>
      <c r="E367" s="7">
        <f ca="1">IF(ISNUMBER(OFFSET(TrayWtInput!$B$1,ROW()-1,2)),OFFSET(TrayWtInput!$B$1,ROW()-1,2),"")</f>
      </c>
      <c r="F367" s="6">
        <f ca="1" t="shared" si="48"/>
      </c>
      <c r="G367" s="6">
        <f ca="1" t="shared" si="48"/>
      </c>
      <c r="H367" s="6">
        <f ca="1" t="shared" si="48"/>
      </c>
      <c r="I367" s="6">
        <f ca="1" t="shared" si="48"/>
      </c>
      <c r="J367" s="6">
        <f ca="1" t="shared" si="48"/>
      </c>
      <c r="K367" s="6">
        <f ca="1" t="shared" si="48"/>
      </c>
      <c r="L367" s="6">
        <f ca="1" t="shared" si="48"/>
      </c>
      <c r="M367" s="6">
        <f ca="1" t="shared" si="48"/>
      </c>
      <c r="N367" s="6">
        <f ca="1" t="shared" si="48"/>
      </c>
      <c r="O367" s="6">
        <f t="shared" si="41"/>
        <v>0</v>
      </c>
      <c r="P367" s="6">
        <f>-SIGN(TrayWtInput!$C$2)*(ROW()-(trays+3)/2-4*bout/traydist)*traydist</f>
        <v>-166.75</v>
      </c>
    </row>
    <row r="368" spans="4:16" ht="12.75">
      <c r="D368" s="6">
        <f t="shared" si="44"/>
        <v>211</v>
      </c>
      <c r="E368" s="7">
        <f ca="1">IF(ISNUMBER(OFFSET(TrayWtInput!$B$1,ROW()-1,2)),OFFSET(TrayWtInput!$B$1,ROW()-1,2),"")</f>
      </c>
      <c r="F368" s="6">
        <f ca="1" t="shared" si="48"/>
      </c>
      <c r="G368" s="6">
        <f ca="1" t="shared" si="48"/>
      </c>
      <c r="H368" s="6">
        <f ca="1" t="shared" si="48"/>
      </c>
      <c r="I368" s="6">
        <f ca="1" t="shared" si="48"/>
      </c>
      <c r="J368" s="6">
        <f ca="1" t="shared" si="48"/>
      </c>
      <c r="K368" s="6">
        <f ca="1" t="shared" si="48"/>
      </c>
      <c r="L368" s="6">
        <f ca="1" t="shared" si="48"/>
      </c>
      <c r="M368" s="6">
        <f ca="1" t="shared" si="48"/>
      </c>
      <c r="N368" s="6">
        <f ca="1" t="shared" si="48"/>
      </c>
      <c r="O368" s="6">
        <f t="shared" si="41"/>
        <v>0</v>
      </c>
      <c r="P368" s="6">
        <f>-SIGN(TrayWtInput!$C$2)*(ROW()-(trays+3)/2-4*bout/traydist)*traydist</f>
        <v>-167.25</v>
      </c>
    </row>
    <row r="369" spans="4:16" ht="12.75">
      <c r="D369" s="6">
        <f t="shared" si="44"/>
        <v>211.5</v>
      </c>
      <c r="E369" s="7">
        <f ca="1">IF(ISNUMBER(OFFSET(TrayWtInput!$B$1,ROW()-1,2)),OFFSET(TrayWtInput!$B$1,ROW()-1,2),"")</f>
      </c>
      <c r="F369" s="6">
        <f ca="1" t="shared" si="48"/>
      </c>
      <c r="G369" s="6">
        <f ca="1" t="shared" si="48"/>
      </c>
      <c r="H369" s="6">
        <f ca="1" t="shared" si="48"/>
      </c>
      <c r="I369" s="6">
        <f ca="1" t="shared" si="48"/>
      </c>
      <c r="J369" s="6">
        <f ca="1" t="shared" si="48"/>
      </c>
      <c r="K369" s="6">
        <f ca="1" t="shared" si="48"/>
      </c>
      <c r="L369" s="6">
        <f ca="1" t="shared" si="48"/>
      </c>
      <c r="M369" s="6">
        <f ca="1" t="shared" si="48"/>
      </c>
      <c r="N369" s="6">
        <f ca="1" t="shared" si="48"/>
      </c>
      <c r="O369" s="6">
        <f t="shared" si="41"/>
        <v>0</v>
      </c>
      <c r="P369" s="6">
        <f>-SIGN(TrayWtInput!$C$2)*(ROW()-(trays+3)/2-4*bout/traydist)*traydist</f>
        <v>-167.75</v>
      </c>
    </row>
    <row r="370" spans="4:16" ht="12.75">
      <c r="D370" s="6">
        <f t="shared" si="44"/>
        <v>212</v>
      </c>
      <c r="E370" s="7">
        <f ca="1">IF(ISNUMBER(OFFSET(TrayWtInput!$B$1,ROW()-1,2)),OFFSET(TrayWtInput!$B$1,ROW()-1,2),"")</f>
      </c>
      <c r="F370" s="6">
        <f ca="1" t="shared" si="48"/>
      </c>
      <c r="G370" s="6">
        <f ca="1" t="shared" si="48"/>
      </c>
      <c r="H370" s="6">
        <f ca="1" t="shared" si="48"/>
      </c>
      <c r="I370" s="6">
        <f ca="1" t="shared" si="48"/>
      </c>
      <c r="J370" s="6">
        <f ca="1" t="shared" si="48"/>
      </c>
      <c r="K370" s="6">
        <f ca="1" t="shared" si="48"/>
      </c>
      <c r="L370" s="6">
        <f ca="1" t="shared" si="48"/>
      </c>
      <c r="M370" s="6">
        <f ca="1" t="shared" si="48"/>
      </c>
      <c r="N370" s="6">
        <f ca="1" t="shared" si="48"/>
      </c>
      <c r="O370" s="6">
        <f aca="true" t="shared" si="49" ref="O370:O400">SUM(E370:N370)</f>
        <v>0</v>
      </c>
      <c r="P370" s="6">
        <f>-SIGN(TrayWtInput!$C$2)*(ROW()-(trays+3)/2-4*bout/traydist)*traydist</f>
        <v>-168.25</v>
      </c>
    </row>
    <row r="371" spans="4:16" ht="12.75">
      <c r="D371" s="6">
        <f t="shared" si="44"/>
        <v>212.5</v>
      </c>
      <c r="E371" s="7">
        <f ca="1">IF(ISNUMBER(OFFSET(TrayWtInput!$B$1,ROW()-1,2)),OFFSET(TrayWtInput!$B$1,ROW()-1,2),"")</f>
      </c>
      <c r="F371" s="6">
        <f ca="1" t="shared" si="48"/>
      </c>
      <c r="G371" s="6">
        <f ca="1" t="shared" si="48"/>
      </c>
      <c r="H371" s="6">
        <f ca="1" t="shared" si="48"/>
      </c>
      <c r="I371" s="6">
        <f ca="1" t="shared" si="48"/>
      </c>
      <c r="J371" s="6">
        <f ca="1" t="shared" si="48"/>
      </c>
      <c r="K371" s="6">
        <f ca="1" t="shared" si="48"/>
      </c>
      <c r="L371" s="6">
        <f ca="1" t="shared" si="48"/>
      </c>
      <c r="M371" s="6">
        <f ca="1" t="shared" si="48"/>
      </c>
      <c r="N371" s="6">
        <f ca="1" t="shared" si="48"/>
      </c>
      <c r="O371" s="6">
        <f t="shared" si="49"/>
        <v>0</v>
      </c>
      <c r="P371" s="6">
        <f>-SIGN(TrayWtInput!$C$2)*(ROW()-(trays+3)/2-4*bout/traydist)*traydist</f>
        <v>-168.75</v>
      </c>
    </row>
    <row r="372" spans="4:16" ht="12.75">
      <c r="D372" s="6">
        <f t="shared" si="44"/>
        <v>213</v>
      </c>
      <c r="E372" s="7">
        <f ca="1">IF(ISNUMBER(OFFSET(TrayWtInput!$B$1,ROW()-1,2)),OFFSET(TrayWtInput!$B$1,ROW()-1,2),"")</f>
      </c>
      <c r="F372" s="6">
        <f aca="true" ca="1" t="shared" si="50" ref="F372:N381">IF(ROW()-1&gt;bout*F$1/traydist,OFFSET($E372,-bout*F$1/traydist,0),0)</f>
      </c>
      <c r="G372" s="6">
        <f ca="1" t="shared" si="50"/>
      </c>
      <c r="H372" s="6">
        <f ca="1" t="shared" si="50"/>
      </c>
      <c r="I372" s="6">
        <f ca="1" t="shared" si="50"/>
      </c>
      <c r="J372" s="6">
        <f ca="1" t="shared" si="50"/>
      </c>
      <c r="K372" s="6">
        <f ca="1" t="shared" si="50"/>
      </c>
      <c r="L372" s="6">
        <f ca="1" t="shared" si="50"/>
      </c>
      <c r="M372" s="6">
        <f ca="1" t="shared" si="50"/>
      </c>
      <c r="N372" s="6">
        <f ca="1" t="shared" si="50"/>
      </c>
      <c r="O372" s="6">
        <f t="shared" si="49"/>
        <v>0</v>
      </c>
      <c r="P372" s="6">
        <f>-SIGN(TrayWtInput!$C$2)*(ROW()-(trays+3)/2-4*bout/traydist)*traydist</f>
        <v>-169.25</v>
      </c>
    </row>
    <row r="373" spans="4:16" ht="12.75">
      <c r="D373" s="6">
        <f t="shared" si="44"/>
        <v>213.5</v>
      </c>
      <c r="E373" s="7">
        <f ca="1">IF(ISNUMBER(OFFSET(TrayWtInput!$B$1,ROW()-1,2)),OFFSET(TrayWtInput!$B$1,ROW()-1,2),"")</f>
      </c>
      <c r="F373" s="6">
        <f ca="1" t="shared" si="50"/>
      </c>
      <c r="G373" s="6">
        <f ca="1" t="shared" si="50"/>
      </c>
      <c r="H373" s="6">
        <f ca="1" t="shared" si="50"/>
      </c>
      <c r="I373" s="6">
        <f ca="1" t="shared" si="50"/>
      </c>
      <c r="J373" s="6">
        <f ca="1" t="shared" si="50"/>
      </c>
      <c r="K373" s="6">
        <f ca="1" t="shared" si="50"/>
      </c>
      <c r="L373" s="6">
        <f ca="1" t="shared" si="50"/>
      </c>
      <c r="M373" s="6">
        <f ca="1" t="shared" si="50"/>
      </c>
      <c r="N373" s="6">
        <f ca="1" t="shared" si="50"/>
      </c>
      <c r="O373" s="6">
        <f t="shared" si="49"/>
        <v>0</v>
      </c>
      <c r="P373" s="6">
        <f>-SIGN(TrayWtInput!$C$2)*(ROW()-(trays+3)/2-4*bout/traydist)*traydist</f>
        <v>-169.75</v>
      </c>
    </row>
    <row r="374" spans="4:16" ht="12.75">
      <c r="D374" s="6">
        <f t="shared" si="44"/>
        <v>214</v>
      </c>
      <c r="E374" s="7">
        <f ca="1">IF(ISNUMBER(OFFSET(TrayWtInput!$B$1,ROW()-1,2)),OFFSET(TrayWtInput!$B$1,ROW()-1,2),"")</f>
      </c>
      <c r="F374" s="6">
        <f ca="1" t="shared" si="50"/>
      </c>
      <c r="G374" s="6">
        <f ca="1" t="shared" si="50"/>
      </c>
      <c r="H374" s="6">
        <f ca="1" t="shared" si="50"/>
      </c>
      <c r="I374" s="6">
        <f ca="1" t="shared" si="50"/>
      </c>
      <c r="J374" s="6">
        <f ca="1" t="shared" si="50"/>
      </c>
      <c r="K374" s="6">
        <f ca="1" t="shared" si="50"/>
      </c>
      <c r="L374" s="6">
        <f ca="1" t="shared" si="50"/>
      </c>
      <c r="M374" s="6">
        <f ca="1" t="shared" si="50"/>
      </c>
      <c r="N374" s="6">
        <f ca="1" t="shared" si="50"/>
      </c>
      <c r="O374" s="6">
        <f t="shared" si="49"/>
        <v>0</v>
      </c>
      <c r="P374" s="6">
        <f>-SIGN(TrayWtInput!$C$2)*(ROW()-(trays+3)/2-4*bout/traydist)*traydist</f>
        <v>-170.25</v>
      </c>
    </row>
    <row r="375" spans="4:16" ht="12.75">
      <c r="D375" s="6">
        <f t="shared" si="44"/>
        <v>214.5</v>
      </c>
      <c r="E375" s="7">
        <f ca="1">IF(ISNUMBER(OFFSET(TrayWtInput!$B$1,ROW()-1,2)),OFFSET(TrayWtInput!$B$1,ROW()-1,2),"")</f>
      </c>
      <c r="F375" s="6">
        <f ca="1" t="shared" si="50"/>
      </c>
      <c r="G375" s="6">
        <f ca="1" t="shared" si="50"/>
      </c>
      <c r="H375" s="6">
        <f ca="1" t="shared" si="50"/>
      </c>
      <c r="I375" s="6">
        <f ca="1" t="shared" si="50"/>
      </c>
      <c r="J375" s="6">
        <f ca="1" t="shared" si="50"/>
      </c>
      <c r="K375" s="6">
        <f ca="1" t="shared" si="50"/>
      </c>
      <c r="L375" s="6">
        <f ca="1" t="shared" si="50"/>
      </c>
      <c r="M375" s="6">
        <f ca="1" t="shared" si="50"/>
      </c>
      <c r="N375" s="6">
        <f ca="1" t="shared" si="50"/>
      </c>
      <c r="O375" s="6">
        <f t="shared" si="49"/>
        <v>0</v>
      </c>
      <c r="P375" s="6">
        <f>-SIGN(TrayWtInput!$C$2)*(ROW()-(trays+3)/2-4*bout/traydist)*traydist</f>
        <v>-170.75</v>
      </c>
    </row>
    <row r="376" spans="4:16" ht="12.75">
      <c r="D376" s="6">
        <f t="shared" si="44"/>
        <v>215</v>
      </c>
      <c r="E376" s="7">
        <f ca="1">IF(ISNUMBER(OFFSET(TrayWtInput!$B$1,ROW()-1,2)),OFFSET(TrayWtInput!$B$1,ROW()-1,2),"")</f>
      </c>
      <c r="F376" s="6">
        <f ca="1" t="shared" si="50"/>
      </c>
      <c r="G376" s="6">
        <f ca="1" t="shared" si="50"/>
      </c>
      <c r="H376" s="6">
        <f ca="1" t="shared" si="50"/>
      </c>
      <c r="I376" s="6">
        <f ca="1" t="shared" si="50"/>
      </c>
      <c r="J376" s="6">
        <f ca="1" t="shared" si="50"/>
      </c>
      <c r="K376" s="6">
        <f ca="1" t="shared" si="50"/>
      </c>
      <c r="L376" s="6">
        <f ca="1" t="shared" si="50"/>
      </c>
      <c r="M376" s="6">
        <f ca="1" t="shared" si="50"/>
      </c>
      <c r="N376" s="6">
        <f ca="1" t="shared" si="50"/>
      </c>
      <c r="O376" s="6">
        <f t="shared" si="49"/>
        <v>0</v>
      </c>
      <c r="P376" s="6">
        <f>-SIGN(TrayWtInput!$C$2)*(ROW()-(trays+3)/2-4*bout/traydist)*traydist</f>
        <v>-171.25</v>
      </c>
    </row>
    <row r="377" spans="4:16" ht="12.75">
      <c r="D377" s="6">
        <f t="shared" si="44"/>
        <v>215.5</v>
      </c>
      <c r="E377" s="7">
        <f ca="1">IF(ISNUMBER(OFFSET(TrayWtInput!$B$1,ROW()-1,2)),OFFSET(TrayWtInput!$B$1,ROW()-1,2),"")</f>
      </c>
      <c r="F377" s="6">
        <f ca="1" t="shared" si="50"/>
      </c>
      <c r="G377" s="6">
        <f ca="1" t="shared" si="50"/>
      </c>
      <c r="H377" s="6">
        <f ca="1" t="shared" si="50"/>
      </c>
      <c r="I377" s="6">
        <f ca="1" t="shared" si="50"/>
      </c>
      <c r="J377" s="6">
        <f ca="1" t="shared" si="50"/>
      </c>
      <c r="K377" s="6">
        <f ca="1" t="shared" si="50"/>
      </c>
      <c r="L377" s="6">
        <f ca="1" t="shared" si="50"/>
      </c>
      <c r="M377" s="6">
        <f ca="1" t="shared" si="50"/>
      </c>
      <c r="N377" s="6">
        <f ca="1" t="shared" si="50"/>
      </c>
      <c r="O377" s="6">
        <f t="shared" si="49"/>
        <v>0</v>
      </c>
      <c r="P377" s="6">
        <f>-SIGN(TrayWtInput!$C$2)*(ROW()-(trays+3)/2-4*bout/traydist)*traydist</f>
        <v>-171.75</v>
      </c>
    </row>
    <row r="378" spans="4:16" ht="12.75">
      <c r="D378" s="6">
        <f t="shared" si="44"/>
        <v>216</v>
      </c>
      <c r="E378" s="7">
        <f ca="1">IF(ISNUMBER(OFFSET(TrayWtInput!$B$1,ROW()-1,2)),OFFSET(TrayWtInput!$B$1,ROW()-1,2),"")</f>
      </c>
      <c r="F378" s="6">
        <f ca="1" t="shared" si="50"/>
      </c>
      <c r="G378" s="6">
        <f ca="1" t="shared" si="50"/>
      </c>
      <c r="H378" s="6">
        <f ca="1" t="shared" si="50"/>
      </c>
      <c r="I378" s="6">
        <f ca="1" t="shared" si="50"/>
      </c>
      <c r="J378" s="6">
        <f ca="1" t="shared" si="50"/>
      </c>
      <c r="K378" s="6">
        <f ca="1" t="shared" si="50"/>
      </c>
      <c r="L378" s="6">
        <f ca="1" t="shared" si="50"/>
      </c>
      <c r="M378" s="6">
        <f ca="1" t="shared" si="50"/>
      </c>
      <c r="N378" s="6">
        <f ca="1" t="shared" si="50"/>
      </c>
      <c r="O378" s="6">
        <f t="shared" si="49"/>
        <v>0</v>
      </c>
      <c r="P378" s="6">
        <f>-SIGN(TrayWtInput!$C$2)*(ROW()-(trays+3)/2-4*bout/traydist)*traydist</f>
        <v>-172.25</v>
      </c>
    </row>
    <row r="379" spans="4:16" ht="12.75">
      <c r="D379" s="6">
        <f t="shared" si="44"/>
        <v>216.5</v>
      </c>
      <c r="E379" s="7">
        <f ca="1">IF(ISNUMBER(OFFSET(TrayWtInput!$B$1,ROW()-1,2)),OFFSET(TrayWtInput!$B$1,ROW()-1,2),"")</f>
      </c>
      <c r="F379" s="6">
        <f ca="1" t="shared" si="50"/>
      </c>
      <c r="G379" s="6">
        <f ca="1" t="shared" si="50"/>
      </c>
      <c r="H379" s="6">
        <f ca="1" t="shared" si="50"/>
      </c>
      <c r="I379" s="6">
        <f ca="1" t="shared" si="50"/>
      </c>
      <c r="J379" s="6">
        <f ca="1" t="shared" si="50"/>
      </c>
      <c r="K379" s="6">
        <f ca="1" t="shared" si="50"/>
      </c>
      <c r="L379" s="6">
        <f ca="1" t="shared" si="50"/>
      </c>
      <c r="M379" s="6">
        <f ca="1" t="shared" si="50"/>
      </c>
      <c r="N379" s="6">
        <f ca="1" t="shared" si="50"/>
      </c>
      <c r="O379" s="6">
        <f t="shared" si="49"/>
        <v>0</v>
      </c>
      <c r="P379" s="6">
        <f>-SIGN(TrayWtInput!$C$2)*(ROW()-(trays+3)/2-4*bout/traydist)*traydist</f>
        <v>-172.75</v>
      </c>
    </row>
    <row r="380" spans="4:16" ht="12.75">
      <c r="D380" s="6">
        <f t="shared" si="44"/>
        <v>217</v>
      </c>
      <c r="E380" s="7">
        <f ca="1">IF(ISNUMBER(OFFSET(TrayWtInput!$B$1,ROW()-1,2)),OFFSET(TrayWtInput!$B$1,ROW()-1,2),"")</f>
      </c>
      <c r="F380" s="6">
        <f ca="1" t="shared" si="50"/>
      </c>
      <c r="G380" s="6">
        <f ca="1" t="shared" si="50"/>
      </c>
      <c r="H380" s="6">
        <f ca="1" t="shared" si="50"/>
      </c>
      <c r="I380" s="6">
        <f ca="1" t="shared" si="50"/>
      </c>
      <c r="J380" s="6">
        <f ca="1" t="shared" si="50"/>
      </c>
      <c r="K380" s="6">
        <f ca="1" t="shared" si="50"/>
      </c>
      <c r="L380" s="6">
        <f ca="1" t="shared" si="50"/>
      </c>
      <c r="M380" s="6">
        <f ca="1" t="shared" si="50"/>
      </c>
      <c r="N380" s="6">
        <f ca="1" t="shared" si="50"/>
      </c>
      <c r="O380" s="6">
        <f t="shared" si="49"/>
        <v>0</v>
      </c>
      <c r="P380" s="6">
        <f>-SIGN(TrayWtInput!$C$2)*(ROW()-(trays+3)/2-4*bout/traydist)*traydist</f>
        <v>-173.25</v>
      </c>
    </row>
    <row r="381" spans="4:16" ht="12.75">
      <c r="D381" s="6">
        <f t="shared" si="44"/>
        <v>217.5</v>
      </c>
      <c r="E381" s="7">
        <f ca="1">IF(ISNUMBER(OFFSET(TrayWtInput!$B$1,ROW()-1,2)),OFFSET(TrayWtInput!$B$1,ROW()-1,2),"")</f>
      </c>
      <c r="F381" s="6">
        <f ca="1" t="shared" si="50"/>
      </c>
      <c r="G381" s="6">
        <f ca="1" t="shared" si="50"/>
      </c>
      <c r="H381" s="6">
        <f ca="1" t="shared" si="50"/>
      </c>
      <c r="I381" s="6">
        <f ca="1" t="shared" si="50"/>
      </c>
      <c r="J381" s="6">
        <f ca="1" t="shared" si="50"/>
      </c>
      <c r="K381" s="6">
        <f ca="1" t="shared" si="50"/>
      </c>
      <c r="L381" s="6">
        <f ca="1" t="shared" si="50"/>
      </c>
      <c r="M381" s="6">
        <f ca="1" t="shared" si="50"/>
      </c>
      <c r="N381" s="6">
        <f ca="1" t="shared" si="50"/>
      </c>
      <c r="O381" s="6">
        <f t="shared" si="49"/>
        <v>0</v>
      </c>
      <c r="P381" s="6">
        <f>-SIGN(TrayWtInput!$C$2)*(ROW()-(trays+3)/2-4*bout/traydist)*traydist</f>
        <v>-173.75</v>
      </c>
    </row>
    <row r="382" spans="4:16" ht="12.75">
      <c r="D382" s="6">
        <f t="shared" si="44"/>
        <v>218</v>
      </c>
      <c r="E382" s="7">
        <f ca="1">IF(ISNUMBER(OFFSET(TrayWtInput!$B$1,ROW()-1,2)),OFFSET(TrayWtInput!$B$1,ROW()-1,2),"")</f>
      </c>
      <c r="F382" s="6">
        <f aca="true" ca="1" t="shared" si="51" ref="F382:N391">IF(ROW()-1&gt;bout*F$1/traydist,OFFSET($E382,-bout*F$1/traydist,0),0)</f>
      </c>
      <c r="G382" s="6">
        <f ca="1" t="shared" si="51"/>
      </c>
      <c r="H382" s="6">
        <f ca="1" t="shared" si="51"/>
      </c>
      <c r="I382" s="6">
        <f ca="1" t="shared" si="51"/>
      </c>
      <c r="J382" s="6">
        <f ca="1" t="shared" si="51"/>
      </c>
      <c r="K382" s="6">
        <f ca="1" t="shared" si="51"/>
      </c>
      <c r="L382" s="6">
        <f ca="1" t="shared" si="51"/>
      </c>
      <c r="M382" s="6">
        <f ca="1" t="shared" si="51"/>
      </c>
      <c r="N382" s="6">
        <f ca="1" t="shared" si="51"/>
      </c>
      <c r="O382" s="6">
        <f t="shared" si="49"/>
        <v>0</v>
      </c>
      <c r="P382" s="6">
        <f>-SIGN(TrayWtInput!$C$2)*(ROW()-(trays+3)/2-4*bout/traydist)*traydist</f>
        <v>-174.25</v>
      </c>
    </row>
    <row r="383" spans="4:16" ht="12.75">
      <c r="D383" s="6">
        <f t="shared" si="44"/>
        <v>218.5</v>
      </c>
      <c r="E383" s="7">
        <f ca="1">IF(ISNUMBER(OFFSET(TrayWtInput!$B$1,ROW()-1,2)),OFFSET(TrayWtInput!$B$1,ROW()-1,2),"")</f>
      </c>
      <c r="F383" s="6">
        <f ca="1" t="shared" si="51"/>
      </c>
      <c r="G383" s="6">
        <f ca="1" t="shared" si="51"/>
      </c>
      <c r="H383" s="6">
        <f ca="1" t="shared" si="51"/>
      </c>
      <c r="I383" s="6">
        <f ca="1" t="shared" si="51"/>
      </c>
      <c r="J383" s="6">
        <f ca="1" t="shared" si="51"/>
      </c>
      <c r="K383" s="6">
        <f ca="1" t="shared" si="51"/>
      </c>
      <c r="L383" s="6">
        <f ca="1" t="shared" si="51"/>
      </c>
      <c r="M383" s="6">
        <f ca="1" t="shared" si="51"/>
      </c>
      <c r="N383" s="6">
        <f ca="1" t="shared" si="51"/>
      </c>
      <c r="O383" s="6">
        <f t="shared" si="49"/>
        <v>0</v>
      </c>
      <c r="P383" s="6">
        <f>-SIGN(TrayWtInput!$C$2)*(ROW()-(trays+3)/2-4*bout/traydist)*traydist</f>
        <v>-174.75</v>
      </c>
    </row>
    <row r="384" spans="4:16" ht="12.75">
      <c r="D384" s="6">
        <f t="shared" si="44"/>
        <v>219</v>
      </c>
      <c r="E384" s="7">
        <f ca="1">IF(ISNUMBER(OFFSET(TrayWtInput!$B$1,ROW()-1,2)),OFFSET(TrayWtInput!$B$1,ROW()-1,2),"")</f>
      </c>
      <c r="F384" s="6">
        <f ca="1" t="shared" si="51"/>
      </c>
      <c r="G384" s="6">
        <f ca="1" t="shared" si="51"/>
      </c>
      <c r="H384" s="6">
        <f ca="1" t="shared" si="51"/>
      </c>
      <c r="I384" s="6">
        <f ca="1" t="shared" si="51"/>
      </c>
      <c r="J384" s="6">
        <f ca="1" t="shared" si="51"/>
      </c>
      <c r="K384" s="6">
        <f ca="1" t="shared" si="51"/>
      </c>
      <c r="L384" s="6">
        <f ca="1" t="shared" si="51"/>
      </c>
      <c r="M384" s="6">
        <f ca="1" t="shared" si="51"/>
      </c>
      <c r="N384" s="6">
        <f ca="1" t="shared" si="51"/>
      </c>
      <c r="O384" s="6">
        <f t="shared" si="49"/>
        <v>0</v>
      </c>
      <c r="P384" s="6">
        <f>-SIGN(TrayWtInput!$C$2)*(ROW()-(trays+3)/2-4*bout/traydist)*traydist</f>
        <v>-175.25</v>
      </c>
    </row>
    <row r="385" spans="4:16" ht="12.75">
      <c r="D385" s="6">
        <f t="shared" si="44"/>
        <v>219.5</v>
      </c>
      <c r="E385" s="7">
        <f ca="1">IF(ISNUMBER(OFFSET(TrayWtInput!$B$1,ROW()-1,2)),OFFSET(TrayWtInput!$B$1,ROW()-1,2),"")</f>
      </c>
      <c r="F385" s="6">
        <f ca="1" t="shared" si="51"/>
      </c>
      <c r="G385" s="6">
        <f ca="1" t="shared" si="51"/>
      </c>
      <c r="H385" s="6">
        <f ca="1" t="shared" si="51"/>
      </c>
      <c r="I385" s="6">
        <f ca="1" t="shared" si="51"/>
      </c>
      <c r="J385" s="6">
        <f ca="1" t="shared" si="51"/>
      </c>
      <c r="K385" s="6">
        <f ca="1" t="shared" si="51"/>
      </c>
      <c r="L385" s="6">
        <f ca="1" t="shared" si="51"/>
      </c>
      <c r="M385" s="6">
        <f ca="1" t="shared" si="51"/>
      </c>
      <c r="N385" s="6">
        <f ca="1" t="shared" si="51"/>
      </c>
      <c r="O385" s="6">
        <f t="shared" si="49"/>
        <v>0</v>
      </c>
      <c r="P385" s="6">
        <f>-SIGN(TrayWtInput!$C$2)*(ROW()-(trays+3)/2-4*bout/traydist)*traydist</f>
        <v>-175.75</v>
      </c>
    </row>
    <row r="386" spans="4:16" ht="12.75">
      <c r="D386" s="6">
        <f t="shared" si="44"/>
        <v>220</v>
      </c>
      <c r="E386" s="7">
        <f ca="1">IF(ISNUMBER(OFFSET(TrayWtInput!$B$1,ROW()-1,2)),OFFSET(TrayWtInput!$B$1,ROW()-1,2),"")</f>
      </c>
      <c r="F386" s="6">
        <f ca="1" t="shared" si="51"/>
      </c>
      <c r="G386" s="6">
        <f ca="1" t="shared" si="51"/>
      </c>
      <c r="H386" s="6">
        <f ca="1" t="shared" si="51"/>
      </c>
      <c r="I386" s="6">
        <f ca="1" t="shared" si="51"/>
      </c>
      <c r="J386" s="6">
        <f ca="1" t="shared" si="51"/>
      </c>
      <c r="K386" s="6">
        <f ca="1" t="shared" si="51"/>
      </c>
      <c r="L386" s="6">
        <f ca="1" t="shared" si="51"/>
      </c>
      <c r="M386" s="6">
        <f ca="1" t="shared" si="51"/>
      </c>
      <c r="N386" s="6">
        <f ca="1" t="shared" si="51"/>
      </c>
      <c r="O386" s="6">
        <f t="shared" si="49"/>
        <v>0</v>
      </c>
      <c r="P386" s="6">
        <f>-SIGN(TrayWtInput!$C$2)*(ROW()-(trays+3)/2-4*bout/traydist)*traydist</f>
        <v>-176.25</v>
      </c>
    </row>
    <row r="387" spans="4:16" ht="12.75">
      <c r="D387" s="6">
        <f aca="true" t="shared" si="52" ref="D387:D400">D386+traydist</f>
        <v>220.5</v>
      </c>
      <c r="E387" s="7">
        <f ca="1">IF(ISNUMBER(OFFSET(TrayWtInput!$B$1,ROW()-1,2)),OFFSET(TrayWtInput!$B$1,ROW()-1,2),"")</f>
      </c>
      <c r="F387" s="6">
        <f ca="1" t="shared" si="51"/>
      </c>
      <c r="G387" s="6">
        <f ca="1" t="shared" si="51"/>
      </c>
      <c r="H387" s="6">
        <f ca="1" t="shared" si="51"/>
      </c>
      <c r="I387" s="6">
        <f ca="1" t="shared" si="51"/>
      </c>
      <c r="J387" s="6">
        <f ca="1" t="shared" si="51"/>
      </c>
      <c r="K387" s="6">
        <f ca="1" t="shared" si="51"/>
      </c>
      <c r="L387" s="6">
        <f ca="1" t="shared" si="51"/>
      </c>
      <c r="M387" s="6">
        <f ca="1" t="shared" si="51"/>
      </c>
      <c r="N387" s="6">
        <f ca="1" t="shared" si="51"/>
      </c>
      <c r="O387" s="6">
        <f t="shared" si="49"/>
        <v>0</v>
      </c>
      <c r="P387" s="6">
        <f>-SIGN(TrayWtInput!$C$2)*(ROW()-(trays+3)/2-4*bout/traydist)*traydist</f>
        <v>-176.75</v>
      </c>
    </row>
    <row r="388" spans="4:16" ht="12.75">
      <c r="D388" s="6">
        <f t="shared" si="52"/>
        <v>221</v>
      </c>
      <c r="E388" s="7">
        <f ca="1">IF(ISNUMBER(OFFSET(TrayWtInput!$B$1,ROW()-1,2)),OFFSET(TrayWtInput!$B$1,ROW()-1,2),"")</f>
      </c>
      <c r="F388" s="6">
        <f ca="1" t="shared" si="51"/>
      </c>
      <c r="G388" s="6">
        <f ca="1" t="shared" si="51"/>
      </c>
      <c r="H388" s="6">
        <f ca="1" t="shared" si="51"/>
      </c>
      <c r="I388" s="6">
        <f ca="1" t="shared" si="51"/>
      </c>
      <c r="J388" s="6">
        <f ca="1" t="shared" si="51"/>
      </c>
      <c r="K388" s="6">
        <f ca="1" t="shared" si="51"/>
      </c>
      <c r="L388" s="6">
        <f ca="1" t="shared" si="51"/>
      </c>
      <c r="M388" s="6">
        <f ca="1" t="shared" si="51"/>
      </c>
      <c r="N388" s="6">
        <f ca="1" t="shared" si="51"/>
      </c>
      <c r="O388" s="6">
        <f t="shared" si="49"/>
        <v>0</v>
      </c>
      <c r="P388" s="6">
        <f>-SIGN(TrayWtInput!$C$2)*(ROW()-(trays+3)/2-4*bout/traydist)*traydist</f>
        <v>-177.25</v>
      </c>
    </row>
    <row r="389" spans="4:16" ht="12.75">
      <c r="D389" s="6">
        <f t="shared" si="52"/>
        <v>221.5</v>
      </c>
      <c r="E389" s="7">
        <f ca="1">IF(ISNUMBER(OFFSET(TrayWtInput!$B$1,ROW()-1,2)),OFFSET(TrayWtInput!$B$1,ROW()-1,2),"")</f>
      </c>
      <c r="F389" s="6">
        <f ca="1" t="shared" si="51"/>
      </c>
      <c r="G389" s="6">
        <f ca="1" t="shared" si="51"/>
      </c>
      <c r="H389" s="6">
        <f ca="1" t="shared" si="51"/>
      </c>
      <c r="I389" s="6">
        <f ca="1" t="shared" si="51"/>
      </c>
      <c r="J389" s="6">
        <f ca="1" t="shared" si="51"/>
      </c>
      <c r="K389" s="6">
        <f ca="1" t="shared" si="51"/>
      </c>
      <c r="L389" s="6">
        <f ca="1" t="shared" si="51"/>
      </c>
      <c r="M389" s="6">
        <f ca="1" t="shared" si="51"/>
      </c>
      <c r="N389" s="6">
        <f ca="1" t="shared" si="51"/>
      </c>
      <c r="O389" s="6">
        <f t="shared" si="49"/>
        <v>0</v>
      </c>
      <c r="P389" s="6">
        <f>-SIGN(TrayWtInput!$C$2)*(ROW()-(trays+3)/2-4*bout/traydist)*traydist</f>
        <v>-177.75</v>
      </c>
    </row>
    <row r="390" spans="4:16" ht="12.75">
      <c r="D390" s="6">
        <f t="shared" si="52"/>
        <v>222</v>
      </c>
      <c r="E390" s="7">
        <f ca="1">IF(ISNUMBER(OFFSET(TrayWtInput!$B$1,ROW()-1,2)),OFFSET(TrayWtInput!$B$1,ROW()-1,2),"")</f>
      </c>
      <c r="F390" s="6">
        <f ca="1" t="shared" si="51"/>
      </c>
      <c r="G390" s="6">
        <f ca="1" t="shared" si="51"/>
      </c>
      <c r="H390" s="6">
        <f ca="1" t="shared" si="51"/>
      </c>
      <c r="I390" s="6">
        <f ca="1" t="shared" si="51"/>
      </c>
      <c r="J390" s="6">
        <f ca="1" t="shared" si="51"/>
      </c>
      <c r="K390" s="6">
        <f ca="1" t="shared" si="51"/>
      </c>
      <c r="L390" s="6">
        <f ca="1" t="shared" si="51"/>
      </c>
      <c r="M390" s="6">
        <f ca="1" t="shared" si="51"/>
      </c>
      <c r="N390" s="6">
        <f ca="1" t="shared" si="51"/>
      </c>
      <c r="O390" s="6">
        <f t="shared" si="49"/>
        <v>0</v>
      </c>
      <c r="P390" s="6">
        <f>-SIGN(TrayWtInput!$C$2)*(ROW()-(trays+3)/2-4*bout/traydist)*traydist</f>
        <v>-178.25</v>
      </c>
    </row>
    <row r="391" spans="4:16" ht="12.75">
      <c r="D391" s="6">
        <f t="shared" si="52"/>
        <v>222.5</v>
      </c>
      <c r="E391" s="7">
        <f ca="1">IF(ISNUMBER(OFFSET(TrayWtInput!$B$1,ROW()-1,2)),OFFSET(TrayWtInput!$B$1,ROW()-1,2),"")</f>
      </c>
      <c r="F391" s="6">
        <f ca="1" t="shared" si="51"/>
      </c>
      <c r="G391" s="6">
        <f ca="1" t="shared" si="51"/>
      </c>
      <c r="H391" s="6">
        <f ca="1" t="shared" si="51"/>
      </c>
      <c r="I391" s="6">
        <f ca="1" t="shared" si="51"/>
      </c>
      <c r="J391" s="6">
        <f ca="1" t="shared" si="51"/>
      </c>
      <c r="K391" s="6">
        <f ca="1" t="shared" si="51"/>
      </c>
      <c r="L391" s="6">
        <f ca="1" t="shared" si="51"/>
      </c>
      <c r="M391" s="6">
        <f ca="1" t="shared" si="51"/>
      </c>
      <c r="N391" s="6">
        <f ca="1" t="shared" si="51"/>
      </c>
      <c r="O391" s="6">
        <f t="shared" si="49"/>
        <v>0</v>
      </c>
      <c r="P391" s="6">
        <f>-SIGN(TrayWtInput!$C$2)*(ROW()-(trays+3)/2-4*bout/traydist)*traydist</f>
        <v>-178.75</v>
      </c>
    </row>
    <row r="392" spans="4:16" ht="12.75">
      <c r="D392" s="6">
        <f t="shared" si="52"/>
        <v>223</v>
      </c>
      <c r="E392" s="7">
        <f ca="1">IF(ISNUMBER(OFFSET(TrayWtInput!$B$1,ROW()-1,2)),OFFSET(TrayWtInput!$B$1,ROW()-1,2),"")</f>
      </c>
      <c r="F392" s="6">
        <f aca="true" ca="1" t="shared" si="53" ref="F392:N400">IF(ROW()-1&gt;bout*F$1/traydist,OFFSET($E392,-bout*F$1/traydist,0),0)</f>
      </c>
      <c r="G392" s="6">
        <f ca="1" t="shared" si="53"/>
      </c>
      <c r="H392" s="6">
        <f ca="1" t="shared" si="53"/>
      </c>
      <c r="I392" s="6">
        <f ca="1" t="shared" si="53"/>
      </c>
      <c r="J392" s="6">
        <f ca="1" t="shared" si="53"/>
      </c>
      <c r="K392" s="6">
        <f ca="1" t="shared" si="53"/>
      </c>
      <c r="L392" s="6">
        <f ca="1" t="shared" si="53"/>
      </c>
      <c r="M392" s="6">
        <f ca="1" t="shared" si="53"/>
      </c>
      <c r="N392" s="6">
        <f ca="1" t="shared" si="53"/>
      </c>
      <c r="O392" s="6">
        <f t="shared" si="49"/>
        <v>0</v>
      </c>
      <c r="P392" s="6">
        <f>-SIGN(TrayWtInput!$C$2)*(ROW()-(trays+3)/2-4*bout/traydist)*traydist</f>
        <v>-179.25</v>
      </c>
    </row>
    <row r="393" spans="4:16" ht="12.75">
      <c r="D393" s="6">
        <f t="shared" si="52"/>
        <v>223.5</v>
      </c>
      <c r="E393" s="7">
        <f ca="1">IF(ISNUMBER(OFFSET(TrayWtInput!$B$1,ROW()-1,2)),OFFSET(TrayWtInput!$B$1,ROW()-1,2),"")</f>
      </c>
      <c r="F393" s="6">
        <f ca="1" t="shared" si="53"/>
      </c>
      <c r="G393" s="6">
        <f ca="1" t="shared" si="53"/>
      </c>
      <c r="H393" s="6">
        <f ca="1" t="shared" si="53"/>
      </c>
      <c r="I393" s="6">
        <f ca="1" t="shared" si="53"/>
      </c>
      <c r="J393" s="6">
        <f ca="1" t="shared" si="53"/>
      </c>
      <c r="K393" s="6">
        <f ca="1" t="shared" si="53"/>
      </c>
      <c r="L393" s="6">
        <f ca="1" t="shared" si="53"/>
      </c>
      <c r="M393" s="6">
        <f ca="1" t="shared" si="53"/>
      </c>
      <c r="N393" s="6">
        <f ca="1" t="shared" si="53"/>
      </c>
      <c r="O393" s="6">
        <f t="shared" si="49"/>
        <v>0</v>
      </c>
      <c r="P393" s="6">
        <f>-SIGN(TrayWtInput!$C$2)*(ROW()-(trays+3)/2-4*bout/traydist)*traydist</f>
        <v>-179.75</v>
      </c>
    </row>
    <row r="394" spans="4:16" ht="12.75">
      <c r="D394" s="6">
        <f t="shared" si="52"/>
        <v>224</v>
      </c>
      <c r="E394" s="7">
        <f ca="1">IF(ISNUMBER(OFFSET(TrayWtInput!$B$1,ROW()-1,2)),OFFSET(TrayWtInput!$B$1,ROW()-1,2),"")</f>
      </c>
      <c r="F394" s="6">
        <f ca="1" t="shared" si="53"/>
      </c>
      <c r="G394" s="6">
        <f ca="1" t="shared" si="53"/>
      </c>
      <c r="H394" s="6">
        <f ca="1" t="shared" si="53"/>
      </c>
      <c r="I394" s="6">
        <f ca="1" t="shared" si="53"/>
      </c>
      <c r="J394" s="6">
        <f ca="1" t="shared" si="53"/>
      </c>
      <c r="K394" s="6">
        <f ca="1" t="shared" si="53"/>
      </c>
      <c r="L394" s="6">
        <f ca="1" t="shared" si="53"/>
      </c>
      <c r="M394" s="6">
        <f ca="1" t="shared" si="53"/>
      </c>
      <c r="N394" s="6">
        <f ca="1" t="shared" si="53"/>
      </c>
      <c r="O394" s="6">
        <f t="shared" si="49"/>
        <v>0</v>
      </c>
      <c r="P394" s="6">
        <f>-SIGN(TrayWtInput!$C$2)*(ROW()-(trays+3)/2-4*bout/traydist)*traydist</f>
        <v>-180.25</v>
      </c>
    </row>
    <row r="395" spans="4:16" ht="12.75">
      <c r="D395" s="6">
        <f t="shared" si="52"/>
        <v>224.5</v>
      </c>
      <c r="E395" s="7">
        <f ca="1">IF(ISNUMBER(OFFSET(TrayWtInput!$B$1,ROW()-1,2)),OFFSET(TrayWtInput!$B$1,ROW()-1,2),"")</f>
      </c>
      <c r="F395" s="6">
        <f ca="1" t="shared" si="53"/>
      </c>
      <c r="G395" s="6">
        <f ca="1" t="shared" si="53"/>
      </c>
      <c r="H395" s="6">
        <f ca="1" t="shared" si="53"/>
      </c>
      <c r="I395" s="6">
        <f ca="1" t="shared" si="53"/>
      </c>
      <c r="J395" s="6">
        <f ca="1" t="shared" si="53"/>
      </c>
      <c r="K395" s="6">
        <f ca="1" t="shared" si="53"/>
      </c>
      <c r="L395" s="6">
        <f ca="1" t="shared" si="53"/>
      </c>
      <c r="M395" s="6">
        <f ca="1" t="shared" si="53"/>
      </c>
      <c r="N395" s="6">
        <f ca="1" t="shared" si="53"/>
      </c>
      <c r="O395" s="6">
        <f t="shared" si="49"/>
        <v>0</v>
      </c>
      <c r="P395" s="6">
        <f>-SIGN(TrayWtInput!$C$2)*(ROW()-(trays+3)/2-4*bout/traydist)*traydist</f>
        <v>-180.75</v>
      </c>
    </row>
    <row r="396" spans="4:16" ht="12.75">
      <c r="D396" s="6">
        <f t="shared" si="52"/>
        <v>225</v>
      </c>
      <c r="E396" s="7">
        <f ca="1">IF(ISNUMBER(OFFSET(TrayWtInput!$B$1,ROW()-1,2)),OFFSET(TrayWtInput!$B$1,ROW()-1,2),"")</f>
      </c>
      <c r="F396" s="6">
        <f ca="1" t="shared" si="53"/>
      </c>
      <c r="G396" s="6">
        <f ca="1" t="shared" si="53"/>
      </c>
      <c r="H396" s="6">
        <f ca="1" t="shared" si="53"/>
      </c>
      <c r="I396" s="6">
        <f ca="1" t="shared" si="53"/>
      </c>
      <c r="J396" s="6">
        <f ca="1" t="shared" si="53"/>
      </c>
      <c r="K396" s="6">
        <f ca="1" t="shared" si="53"/>
      </c>
      <c r="L396" s="6">
        <f ca="1" t="shared" si="53"/>
      </c>
      <c r="M396" s="6">
        <f ca="1" t="shared" si="53"/>
      </c>
      <c r="N396" s="6">
        <f ca="1" t="shared" si="53"/>
      </c>
      <c r="O396" s="6">
        <f t="shared" si="49"/>
        <v>0</v>
      </c>
      <c r="P396" s="6">
        <f>-SIGN(TrayWtInput!$C$2)*(ROW()-(trays+3)/2-4*bout/traydist)*traydist</f>
        <v>-181.25</v>
      </c>
    </row>
    <row r="397" spans="4:16" ht="12.75">
      <c r="D397" s="6">
        <f t="shared" si="52"/>
        <v>225.5</v>
      </c>
      <c r="E397" s="7">
        <f ca="1">IF(ISNUMBER(OFFSET(TrayWtInput!$B$1,ROW()-1,2)),OFFSET(TrayWtInput!$B$1,ROW()-1,2),"")</f>
      </c>
      <c r="F397" s="6">
        <f ca="1" t="shared" si="53"/>
      </c>
      <c r="G397" s="6">
        <f ca="1" t="shared" si="53"/>
      </c>
      <c r="H397" s="6">
        <f ca="1" t="shared" si="53"/>
      </c>
      <c r="I397" s="6">
        <f ca="1" t="shared" si="53"/>
      </c>
      <c r="J397" s="6">
        <f ca="1" t="shared" si="53"/>
      </c>
      <c r="K397" s="6">
        <f ca="1" t="shared" si="53"/>
      </c>
      <c r="L397" s="6">
        <f ca="1" t="shared" si="53"/>
      </c>
      <c r="M397" s="6">
        <f ca="1" t="shared" si="53"/>
      </c>
      <c r="N397" s="6">
        <f ca="1" t="shared" si="53"/>
      </c>
      <c r="O397" s="6">
        <f t="shared" si="49"/>
        <v>0</v>
      </c>
      <c r="P397" s="6">
        <f>-SIGN(TrayWtInput!$C$2)*(ROW()-(trays+3)/2-4*bout/traydist)*traydist</f>
        <v>-181.75</v>
      </c>
    </row>
    <row r="398" spans="4:16" ht="12.75">
      <c r="D398" s="6">
        <f t="shared" si="52"/>
        <v>226</v>
      </c>
      <c r="E398" s="7">
        <f ca="1">IF(ISNUMBER(OFFSET(TrayWtInput!$B$1,ROW()-1,2)),OFFSET(TrayWtInput!$B$1,ROW()-1,2),"")</f>
      </c>
      <c r="F398" s="6">
        <f ca="1" t="shared" si="53"/>
      </c>
      <c r="G398" s="6">
        <f ca="1" t="shared" si="53"/>
      </c>
      <c r="H398" s="6">
        <f ca="1" t="shared" si="53"/>
      </c>
      <c r="I398" s="6">
        <f ca="1" t="shared" si="53"/>
      </c>
      <c r="J398" s="6">
        <f ca="1" t="shared" si="53"/>
      </c>
      <c r="K398" s="6">
        <f ca="1" t="shared" si="53"/>
      </c>
      <c r="L398" s="6">
        <f ca="1" t="shared" si="53"/>
      </c>
      <c r="M398" s="6">
        <f ca="1" t="shared" si="53"/>
      </c>
      <c r="N398" s="6">
        <f ca="1" t="shared" si="53"/>
      </c>
      <c r="O398" s="6">
        <f t="shared" si="49"/>
        <v>0</v>
      </c>
      <c r="P398" s="6">
        <f>-SIGN(TrayWtInput!$C$2)*(ROW()-(trays+3)/2-4*bout/traydist)*traydist</f>
        <v>-182.25</v>
      </c>
    </row>
    <row r="399" spans="4:16" ht="12.75">
      <c r="D399" s="6">
        <f t="shared" si="52"/>
        <v>226.5</v>
      </c>
      <c r="E399" s="7">
        <f ca="1">IF(ISNUMBER(OFFSET(TrayWtInput!$B$1,ROW()-1,2)),OFFSET(TrayWtInput!$B$1,ROW()-1,2),"")</f>
      </c>
      <c r="F399" s="6">
        <f ca="1" t="shared" si="53"/>
      </c>
      <c r="G399" s="6">
        <f ca="1" t="shared" si="53"/>
      </c>
      <c r="H399" s="6">
        <f ca="1" t="shared" si="53"/>
      </c>
      <c r="I399" s="6">
        <f ca="1" t="shared" si="53"/>
      </c>
      <c r="J399" s="6">
        <f ca="1" t="shared" si="53"/>
      </c>
      <c r="K399" s="6">
        <f ca="1" t="shared" si="53"/>
      </c>
      <c r="L399" s="6">
        <f ca="1" t="shared" si="53"/>
      </c>
      <c r="M399" s="6">
        <f ca="1" t="shared" si="53"/>
      </c>
      <c r="N399" s="6">
        <f ca="1" t="shared" si="53"/>
      </c>
      <c r="O399" s="6">
        <f t="shared" si="49"/>
        <v>0</v>
      </c>
      <c r="P399" s="6">
        <f>-SIGN(TrayWtInput!$C$2)*(ROW()-(trays+3)/2-4*bout/traydist)*traydist</f>
        <v>-182.75</v>
      </c>
    </row>
    <row r="400" spans="4:16" ht="12.75">
      <c r="D400" s="6">
        <f t="shared" si="52"/>
        <v>227</v>
      </c>
      <c r="E400" s="7">
        <f ca="1">IF(ISNUMBER(OFFSET(TrayWtInput!$B$1,ROW()-1,2)),OFFSET(TrayWtInput!$B$1,ROW()-1,2),"")</f>
      </c>
      <c r="F400" s="6">
        <f ca="1" t="shared" si="53"/>
      </c>
      <c r="G400" s="6">
        <f ca="1" t="shared" si="53"/>
      </c>
      <c r="H400" s="6">
        <f ca="1" t="shared" si="53"/>
      </c>
      <c r="I400" s="6">
        <f ca="1" t="shared" si="53"/>
      </c>
      <c r="J400" s="6">
        <f ca="1" t="shared" si="53"/>
      </c>
      <c r="K400" s="6">
        <f ca="1" t="shared" si="53"/>
      </c>
      <c r="L400" s="6">
        <f ca="1" t="shared" si="53"/>
      </c>
      <c r="M400" s="6">
        <f ca="1" t="shared" si="53"/>
      </c>
      <c r="N400" s="6">
        <f ca="1" t="shared" si="53"/>
      </c>
      <c r="O400" s="6">
        <f t="shared" si="49"/>
        <v>0</v>
      </c>
      <c r="P400" s="6">
        <f>-SIGN(TrayWtInput!$C$2)*(ROW()-(trays+3)/2-4*bout/traydist)*traydist</f>
        <v>-183.25</v>
      </c>
    </row>
  </sheetData>
  <sheetProtection password="DD5F" sheet="1"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O40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2" width="9.140625" style="6" customWidth="1"/>
    <col min="3" max="3" width="2.140625" style="6" customWidth="1"/>
    <col min="4" max="16384" width="9.140625" style="6" customWidth="1"/>
  </cols>
  <sheetData>
    <row r="1" spans="1:15" s="4" customFormat="1" ht="42">
      <c r="A1" s="2" t="s">
        <v>0</v>
      </c>
      <c r="B1" s="3">
        <f>bout</f>
        <v>4</v>
      </c>
      <c r="D1" s="2" t="s">
        <v>1</v>
      </c>
      <c r="E1" s="2" t="s">
        <v>6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 t="s">
        <v>2</v>
      </c>
    </row>
    <row r="2" spans="1:15" ht="12.75">
      <c r="A2" s="5">
        <f>COUNT(E:E)</f>
        <v>0</v>
      </c>
      <c r="D2" s="7">
        <f>RR!D2</f>
        <v>28</v>
      </c>
      <c r="E2" s="7">
        <f>IF(ISNUMBER(RR!E2),RR!E2,"")</f>
      </c>
      <c r="F2" s="6">
        <f aca="true" ca="1" t="shared" si="0" ref="F2:F65">IF(-2*ROW()+F$1*bout/traydist+trays+3+ROW()&gt;1,OFFSET($E2,-2*ROW()+F$1*bout/traydist+trays+3,0),0)</f>
      </c>
      <c r="G2" s="6">
        <f aca="true" ca="1" t="shared" si="1" ref="G2:G65">IF(ROW()-1&gt;bout*G$1/traydist,OFFSET($E2,-bout*G$1/traydist,0),0)</f>
        <v>0</v>
      </c>
      <c r="H2" s="6">
        <f aca="true" ca="1" t="shared" si="2" ref="H2:H65">IF(-2*ROW()+H$1*bout/traydist+trays+3+ROW()&gt;1,OFFSET($E2,-2*ROW()+H$1*bout/traydist+trays+3,0),0)</f>
      </c>
      <c r="I2" s="6">
        <f aca="true" ca="1" t="shared" si="3" ref="I2:I65">IF(ROW()-1&gt;bout*I$1/traydist,OFFSET($E2,-bout*I$1/traydist,0),0)</f>
        <v>0</v>
      </c>
      <c r="J2" s="6">
        <f aca="true" ca="1" t="shared" si="4" ref="J2:J65">IF(-2*ROW()+J$1*bout/traydist+trays+3+ROW()&gt;1,OFFSET($E2,-2*ROW()+J$1*bout/traydist+trays+3,0),0)</f>
      </c>
      <c r="K2" s="6">
        <f aca="true" ca="1" t="shared" si="5" ref="K2:K65">IF(ROW()-1&gt;bout*K$1/traydist,OFFSET($E2,-bout*K$1/traydist,0),0)</f>
        <v>0</v>
      </c>
      <c r="L2" s="6">
        <f aca="true" ca="1" t="shared" si="6" ref="L2:L65">IF(-2*ROW()+L$1*bout/traydist+trays+3+ROW()&gt;1,OFFSET($E2,-2*ROW()+L$1*bout/traydist+trays+3,0),0)</f>
      </c>
      <c r="M2" s="6">
        <f aca="true" ca="1" t="shared" si="7" ref="M2:M65">IF(ROW()-1&gt;bout*M$1/traydist,OFFSET($E2,-bout*M$1/traydist,0),0)</f>
        <v>0</v>
      </c>
      <c r="N2" s="6">
        <f aca="true" ca="1" t="shared" si="8" ref="N2:N65">IF(-2*ROW()+N$1*bout/traydist+trays+3+ROW()&gt;1,OFFSET($E2,-2*ROW()+N$1*bout/traydist+trays+3,0),0)</f>
      </c>
      <c r="O2" s="6">
        <f aca="true" t="shared" si="9" ref="O2:O65">SUM(E2:N2)</f>
        <v>0</v>
      </c>
    </row>
    <row r="3" spans="4:15" ht="12.75">
      <c r="D3" s="6">
        <f>D2+TrayWtInput!$F$3</f>
        <v>28.5</v>
      </c>
      <c r="E3" s="7">
        <f>IF(ISNUMBER(RR!E3),RR!E3,"")</f>
      </c>
      <c r="F3" s="6">
        <f ca="1" t="shared" si="0"/>
      </c>
      <c r="G3" s="6">
        <f ca="1" t="shared" si="1"/>
        <v>0</v>
      </c>
      <c r="H3" s="6">
        <f ca="1" t="shared" si="2"/>
      </c>
      <c r="I3" s="6">
        <f ca="1" t="shared" si="3"/>
        <v>0</v>
      </c>
      <c r="J3" s="6">
        <f ca="1" t="shared" si="4"/>
      </c>
      <c r="K3" s="6">
        <f ca="1" t="shared" si="5"/>
        <v>0</v>
      </c>
      <c r="L3" s="6">
        <f ca="1" t="shared" si="6"/>
      </c>
      <c r="M3" s="6">
        <f ca="1" t="shared" si="7"/>
        <v>0</v>
      </c>
      <c r="N3" s="6">
        <f ca="1" t="shared" si="8"/>
      </c>
      <c r="O3" s="6">
        <f t="shared" si="9"/>
        <v>0</v>
      </c>
    </row>
    <row r="4" spans="4:15" ht="12.75">
      <c r="D4" s="6">
        <f>D3+TrayWtInput!$F$3</f>
        <v>29</v>
      </c>
      <c r="E4" s="7">
        <f>IF(ISNUMBER(RR!E4),RR!E4,"")</f>
      </c>
      <c r="F4" s="6">
        <f ca="1" t="shared" si="0"/>
      </c>
      <c r="G4" s="6">
        <f ca="1" t="shared" si="1"/>
        <v>0</v>
      </c>
      <c r="H4" s="6">
        <f ca="1" t="shared" si="2"/>
      </c>
      <c r="I4" s="6">
        <f ca="1" t="shared" si="3"/>
        <v>0</v>
      </c>
      <c r="J4" s="6">
        <f ca="1" t="shared" si="4"/>
      </c>
      <c r="K4" s="6">
        <f ca="1" t="shared" si="5"/>
        <v>0</v>
      </c>
      <c r="L4" s="6">
        <f ca="1" t="shared" si="6"/>
      </c>
      <c r="M4" s="6">
        <f ca="1" t="shared" si="7"/>
        <v>0</v>
      </c>
      <c r="N4" s="6">
        <f ca="1" t="shared" si="8"/>
      </c>
      <c r="O4" s="6">
        <f t="shared" si="9"/>
        <v>0</v>
      </c>
    </row>
    <row r="5" spans="1:15" ht="12.75">
      <c r="A5" s="6" t="s">
        <v>3</v>
      </c>
      <c r="B5" s="6">
        <f>AVERAGE(tf)</f>
        <v>0</v>
      </c>
      <c r="D5" s="6">
        <f>D4+TrayWtInput!$F$3</f>
        <v>29.5</v>
      </c>
      <c r="E5" s="7">
        <f>IF(ISNUMBER(RR!E5),RR!E5,"")</f>
      </c>
      <c r="F5" s="6">
        <f ca="1" t="shared" si="0"/>
      </c>
      <c r="G5" s="6">
        <f ca="1" t="shared" si="1"/>
        <v>0</v>
      </c>
      <c r="H5" s="6">
        <f ca="1" t="shared" si="2"/>
      </c>
      <c r="I5" s="6">
        <f ca="1" t="shared" si="3"/>
        <v>0</v>
      </c>
      <c r="J5" s="6">
        <f ca="1" t="shared" si="4"/>
      </c>
      <c r="K5" s="6">
        <f ca="1" t="shared" si="5"/>
        <v>0</v>
      </c>
      <c r="L5" s="6">
        <f ca="1" t="shared" si="6"/>
      </c>
      <c r="M5" s="6">
        <f ca="1" t="shared" si="7"/>
        <v>0</v>
      </c>
      <c r="N5" s="6">
        <f ca="1" t="shared" si="8"/>
      </c>
      <c r="O5" s="6">
        <f t="shared" si="9"/>
        <v>0</v>
      </c>
    </row>
    <row r="6" spans="1:15" ht="12.75">
      <c r="A6" s="6" t="s">
        <v>4</v>
      </c>
      <c r="B6" s="6">
        <f>STDEV(tf)</f>
        <v>0</v>
      </c>
      <c r="D6" s="6">
        <f>D5+TrayWtInput!$F$3</f>
        <v>30</v>
      </c>
      <c r="E6" s="7">
        <f>IF(ISNUMBER(RR!E6),RR!E6,"")</f>
      </c>
      <c r="F6" s="6">
        <f ca="1" t="shared" si="0"/>
      </c>
      <c r="G6" s="6">
        <f ca="1" t="shared" si="1"/>
        <v>0</v>
      </c>
      <c r="H6" s="6">
        <f ca="1" t="shared" si="2"/>
      </c>
      <c r="I6" s="6">
        <f ca="1" t="shared" si="3"/>
        <v>0</v>
      </c>
      <c r="J6" s="6">
        <f ca="1" t="shared" si="4"/>
      </c>
      <c r="K6" s="6">
        <f ca="1" t="shared" si="5"/>
        <v>0</v>
      </c>
      <c r="L6" s="6">
        <f ca="1" t="shared" si="6"/>
      </c>
      <c r="M6" s="6">
        <f ca="1" t="shared" si="7"/>
        <v>0</v>
      </c>
      <c r="N6" s="6">
        <f ca="1" t="shared" si="8"/>
      </c>
      <c r="O6" s="6">
        <f t="shared" si="9"/>
        <v>0</v>
      </c>
    </row>
    <row r="7" spans="1:15" ht="12.75">
      <c r="A7" s="6" t="s">
        <v>5</v>
      </c>
      <c r="B7" s="8" t="e">
        <f>B6/B5</f>
        <v>#DIV/0!</v>
      </c>
      <c r="D7" s="6">
        <f>D6+TrayWtInput!$F$3</f>
        <v>30.5</v>
      </c>
      <c r="E7" s="7">
        <f>IF(ISNUMBER(RR!E7),RR!E7,"")</f>
      </c>
      <c r="F7" s="6">
        <f ca="1" t="shared" si="0"/>
      </c>
      <c r="G7" s="6">
        <f ca="1" t="shared" si="1"/>
        <v>0</v>
      </c>
      <c r="H7" s="6">
        <f ca="1" t="shared" si="2"/>
      </c>
      <c r="I7" s="6">
        <f ca="1" t="shared" si="3"/>
        <v>0</v>
      </c>
      <c r="J7" s="6">
        <f ca="1" t="shared" si="4"/>
      </c>
      <c r="K7" s="6">
        <f ca="1" t="shared" si="5"/>
        <v>0</v>
      </c>
      <c r="L7" s="6">
        <f ca="1" t="shared" si="6"/>
      </c>
      <c r="M7" s="6">
        <f ca="1" t="shared" si="7"/>
        <v>0</v>
      </c>
      <c r="N7" s="6">
        <f ca="1" t="shared" si="8"/>
      </c>
      <c r="O7" s="6">
        <f t="shared" si="9"/>
        <v>0</v>
      </c>
    </row>
    <row r="8" spans="4:15" ht="12.75">
      <c r="D8" s="6">
        <f>D7+TrayWtInput!$F$3</f>
        <v>31</v>
      </c>
      <c r="E8" s="7">
        <f>IF(ISNUMBER(RR!E8),RR!E8,"")</f>
      </c>
      <c r="F8" s="6">
        <f ca="1" t="shared" si="0"/>
      </c>
      <c r="G8" s="6">
        <f ca="1" t="shared" si="1"/>
        <v>0</v>
      </c>
      <c r="H8" s="6">
        <f ca="1" t="shared" si="2"/>
      </c>
      <c r="I8" s="6">
        <f ca="1" t="shared" si="3"/>
        <v>0</v>
      </c>
      <c r="J8" s="6">
        <f ca="1" t="shared" si="4"/>
      </c>
      <c r="K8" s="6">
        <f ca="1" t="shared" si="5"/>
        <v>0</v>
      </c>
      <c r="L8" s="6">
        <f ca="1" t="shared" si="6"/>
      </c>
      <c r="M8" s="6">
        <f ca="1" t="shared" si="7"/>
        <v>0</v>
      </c>
      <c r="N8" s="6">
        <f ca="1" t="shared" si="8"/>
      </c>
      <c r="O8" s="6">
        <f t="shared" si="9"/>
        <v>0</v>
      </c>
    </row>
    <row r="9" spans="4:15" ht="12.75">
      <c r="D9" s="6">
        <f>D8+TrayWtInput!$F$3</f>
        <v>31.5</v>
      </c>
      <c r="E9" s="7">
        <f>IF(ISNUMBER(RR!E9),RR!E9,"")</f>
      </c>
      <c r="F9" s="6">
        <f ca="1" t="shared" si="0"/>
      </c>
      <c r="G9" s="6">
        <f ca="1" t="shared" si="1"/>
        <v>0</v>
      </c>
      <c r="H9" s="6">
        <f ca="1" t="shared" si="2"/>
      </c>
      <c r="I9" s="6">
        <f ca="1" t="shared" si="3"/>
        <v>0</v>
      </c>
      <c r="J9" s="6">
        <f ca="1" t="shared" si="4"/>
      </c>
      <c r="K9" s="6">
        <f ca="1" t="shared" si="5"/>
        <v>0</v>
      </c>
      <c r="L9" s="6">
        <f ca="1" t="shared" si="6"/>
      </c>
      <c r="M9" s="6">
        <f ca="1" t="shared" si="7"/>
        <v>0</v>
      </c>
      <c r="N9" s="6">
        <f ca="1" t="shared" si="8"/>
      </c>
      <c r="O9" s="6">
        <f t="shared" si="9"/>
        <v>0</v>
      </c>
    </row>
    <row r="10" spans="4:15" ht="12.75">
      <c r="D10" s="6">
        <f>D9+TrayWtInput!$F$3</f>
        <v>32</v>
      </c>
      <c r="E10" s="7">
        <f>IF(ISNUMBER(RR!E10),RR!E10,"")</f>
      </c>
      <c r="F10" s="6">
        <f ca="1" t="shared" si="0"/>
        <v>0</v>
      </c>
      <c r="G10" s="6">
        <f ca="1" t="shared" si="1"/>
        <v>0</v>
      </c>
      <c r="H10" s="6">
        <f ca="1" t="shared" si="2"/>
      </c>
      <c r="I10" s="6">
        <f ca="1" t="shared" si="3"/>
        <v>0</v>
      </c>
      <c r="J10" s="6">
        <f ca="1" t="shared" si="4"/>
      </c>
      <c r="K10" s="6">
        <f ca="1" t="shared" si="5"/>
        <v>0</v>
      </c>
      <c r="L10" s="6">
        <f ca="1" t="shared" si="6"/>
      </c>
      <c r="M10" s="6">
        <f ca="1" t="shared" si="7"/>
        <v>0</v>
      </c>
      <c r="N10" s="6">
        <f ca="1" t="shared" si="8"/>
      </c>
      <c r="O10" s="6">
        <f t="shared" si="9"/>
        <v>0</v>
      </c>
    </row>
    <row r="11" spans="4:15" ht="12.75">
      <c r="D11" s="6">
        <f>D10+TrayWtInput!$F$3</f>
        <v>32.5</v>
      </c>
      <c r="E11" s="7">
        <f>IF(ISNUMBER(RR!E11),RR!E11,"")</f>
      </c>
      <c r="F11" s="6">
        <f ca="1" t="shared" si="0"/>
        <v>0</v>
      </c>
      <c r="G11" s="6">
        <f ca="1" t="shared" si="1"/>
        <v>0</v>
      </c>
      <c r="H11" s="6">
        <f ca="1" t="shared" si="2"/>
      </c>
      <c r="I11" s="6">
        <f ca="1" t="shared" si="3"/>
        <v>0</v>
      </c>
      <c r="J11" s="6">
        <f ca="1" t="shared" si="4"/>
      </c>
      <c r="K11" s="6">
        <f ca="1" t="shared" si="5"/>
        <v>0</v>
      </c>
      <c r="L11" s="6">
        <f ca="1" t="shared" si="6"/>
      </c>
      <c r="M11" s="6">
        <f ca="1" t="shared" si="7"/>
        <v>0</v>
      </c>
      <c r="N11" s="6">
        <f ca="1" t="shared" si="8"/>
      </c>
      <c r="O11" s="6">
        <f t="shared" si="9"/>
        <v>0</v>
      </c>
    </row>
    <row r="12" spans="4:15" ht="12.75">
      <c r="D12" s="6">
        <f>D11+TrayWtInput!$F$3</f>
        <v>33</v>
      </c>
      <c r="E12" s="7">
        <f>IF(ISNUMBER(RR!E12),RR!E12,"")</f>
      </c>
      <c r="F12" s="6">
        <f ca="1" t="shared" si="0"/>
        <v>0</v>
      </c>
      <c r="G12" s="6">
        <f ca="1" t="shared" si="1"/>
        <v>0</v>
      </c>
      <c r="H12" s="6">
        <f ca="1" t="shared" si="2"/>
      </c>
      <c r="I12" s="6">
        <f ca="1" t="shared" si="3"/>
        <v>0</v>
      </c>
      <c r="J12" s="6">
        <f ca="1" t="shared" si="4"/>
      </c>
      <c r="K12" s="6">
        <f ca="1" t="shared" si="5"/>
        <v>0</v>
      </c>
      <c r="L12" s="6">
        <f ca="1" t="shared" si="6"/>
      </c>
      <c r="M12" s="6">
        <f ca="1" t="shared" si="7"/>
        <v>0</v>
      </c>
      <c r="N12" s="6">
        <f ca="1" t="shared" si="8"/>
      </c>
      <c r="O12" s="6">
        <f t="shared" si="9"/>
        <v>0</v>
      </c>
    </row>
    <row r="13" spans="4:15" ht="12.75">
      <c r="D13" s="6">
        <f>D12+TrayWtInput!$F$3</f>
        <v>33.5</v>
      </c>
      <c r="E13" s="7">
        <f>IF(ISNUMBER(RR!E13),RR!E13,"")</f>
      </c>
      <c r="F13" s="6">
        <f ca="1" t="shared" si="0"/>
        <v>0</v>
      </c>
      <c r="G13" s="6">
        <f ca="1" t="shared" si="1"/>
        <v>0</v>
      </c>
      <c r="H13" s="6">
        <f ca="1" t="shared" si="2"/>
      </c>
      <c r="I13" s="6">
        <f ca="1" t="shared" si="3"/>
        <v>0</v>
      </c>
      <c r="J13" s="6">
        <f ca="1" t="shared" si="4"/>
      </c>
      <c r="K13" s="6">
        <f ca="1" t="shared" si="5"/>
        <v>0</v>
      </c>
      <c r="L13" s="6">
        <f ca="1" t="shared" si="6"/>
      </c>
      <c r="M13" s="6">
        <f ca="1" t="shared" si="7"/>
        <v>0</v>
      </c>
      <c r="N13" s="6">
        <f ca="1" t="shared" si="8"/>
      </c>
      <c r="O13" s="6">
        <f t="shared" si="9"/>
        <v>0</v>
      </c>
    </row>
    <row r="14" spans="4:15" ht="12.75">
      <c r="D14" s="6">
        <f>D13+TrayWtInput!$F$3</f>
        <v>34</v>
      </c>
      <c r="E14" s="7">
        <f>IF(ISNUMBER(RR!E14),RR!E14,"")</f>
      </c>
      <c r="F14" s="6">
        <f ca="1" t="shared" si="0"/>
        <v>0</v>
      </c>
      <c r="G14" s="6">
        <f ca="1" t="shared" si="1"/>
        <v>0</v>
      </c>
      <c r="H14" s="6">
        <f ca="1" t="shared" si="2"/>
      </c>
      <c r="I14" s="6">
        <f ca="1" t="shared" si="3"/>
        <v>0</v>
      </c>
      <c r="J14" s="6">
        <f ca="1" t="shared" si="4"/>
      </c>
      <c r="K14" s="6">
        <f ca="1" t="shared" si="5"/>
        <v>0</v>
      </c>
      <c r="L14" s="6">
        <f ca="1" t="shared" si="6"/>
      </c>
      <c r="M14" s="6">
        <f ca="1" t="shared" si="7"/>
        <v>0</v>
      </c>
      <c r="N14" s="6">
        <f ca="1" t="shared" si="8"/>
      </c>
      <c r="O14" s="6">
        <f t="shared" si="9"/>
        <v>0</v>
      </c>
    </row>
    <row r="15" spans="4:15" ht="12.75">
      <c r="D15" s="6">
        <f>D14+TrayWtInput!$F$3</f>
        <v>34.5</v>
      </c>
      <c r="E15" s="7">
        <f>IF(ISNUMBER(RR!E15),RR!E15,"")</f>
      </c>
      <c r="F15" s="6">
        <f ca="1" t="shared" si="0"/>
        <v>0</v>
      </c>
      <c r="G15" s="6">
        <f ca="1" t="shared" si="1"/>
        <v>0</v>
      </c>
      <c r="H15" s="6">
        <f ca="1" t="shared" si="2"/>
      </c>
      <c r="I15" s="6">
        <f ca="1" t="shared" si="3"/>
        <v>0</v>
      </c>
      <c r="J15" s="6">
        <f ca="1" t="shared" si="4"/>
      </c>
      <c r="K15" s="6">
        <f ca="1" t="shared" si="5"/>
        <v>0</v>
      </c>
      <c r="L15" s="6">
        <f ca="1" t="shared" si="6"/>
      </c>
      <c r="M15" s="6">
        <f ca="1" t="shared" si="7"/>
        <v>0</v>
      </c>
      <c r="N15" s="6">
        <f ca="1" t="shared" si="8"/>
      </c>
      <c r="O15" s="6">
        <f t="shared" si="9"/>
        <v>0</v>
      </c>
    </row>
    <row r="16" spans="4:15" ht="12.75">
      <c r="D16" s="6">
        <f>D15+TrayWtInput!$F$3</f>
        <v>35</v>
      </c>
      <c r="E16" s="7">
        <f>IF(ISNUMBER(RR!E16),RR!E16,"")</f>
      </c>
      <c r="F16" s="6">
        <f ca="1" t="shared" si="0"/>
        <v>0</v>
      </c>
      <c r="G16" s="6">
        <f ca="1" t="shared" si="1"/>
        <v>0</v>
      </c>
      <c r="H16" s="6">
        <f ca="1" t="shared" si="2"/>
      </c>
      <c r="I16" s="6">
        <f ca="1" t="shared" si="3"/>
        <v>0</v>
      </c>
      <c r="J16" s="6">
        <f ca="1" t="shared" si="4"/>
      </c>
      <c r="K16" s="6">
        <f ca="1" t="shared" si="5"/>
        <v>0</v>
      </c>
      <c r="L16" s="6">
        <f ca="1" t="shared" si="6"/>
      </c>
      <c r="M16" s="6">
        <f ca="1" t="shared" si="7"/>
        <v>0</v>
      </c>
      <c r="N16" s="6">
        <f ca="1" t="shared" si="8"/>
      </c>
      <c r="O16" s="6">
        <f t="shared" si="9"/>
        <v>0</v>
      </c>
    </row>
    <row r="17" spans="4:15" ht="12.75">
      <c r="D17" s="6">
        <f>D16+TrayWtInput!$F$3</f>
        <v>35.5</v>
      </c>
      <c r="E17" s="7">
        <f>IF(ISNUMBER(RR!E17),RR!E17,"")</f>
      </c>
      <c r="F17" s="6">
        <f ca="1" t="shared" si="0"/>
        <v>0</v>
      </c>
      <c r="G17" s="6">
        <f ca="1" t="shared" si="1"/>
        <v>0</v>
      </c>
      <c r="H17" s="6">
        <f ca="1" t="shared" si="2"/>
      </c>
      <c r="I17" s="6">
        <f ca="1" t="shared" si="3"/>
        <v>0</v>
      </c>
      <c r="J17" s="6">
        <f ca="1" t="shared" si="4"/>
      </c>
      <c r="K17" s="6">
        <f ca="1" t="shared" si="5"/>
        <v>0</v>
      </c>
      <c r="L17" s="6">
        <f ca="1" t="shared" si="6"/>
      </c>
      <c r="M17" s="6">
        <f ca="1" t="shared" si="7"/>
        <v>0</v>
      </c>
      <c r="N17" s="6">
        <f ca="1" t="shared" si="8"/>
      </c>
      <c r="O17" s="6">
        <f t="shared" si="9"/>
        <v>0</v>
      </c>
    </row>
    <row r="18" spans="4:15" ht="12.75">
      <c r="D18" s="6">
        <f>D17+TrayWtInput!$F$3</f>
        <v>36</v>
      </c>
      <c r="E18" s="7">
        <f>IF(ISNUMBER(RR!E18),RR!E18,"")</f>
      </c>
      <c r="F18" s="6">
        <f ca="1" t="shared" si="0"/>
        <v>0</v>
      </c>
      <c r="G18" s="6">
        <f ca="1" t="shared" si="1"/>
      </c>
      <c r="H18" s="6">
        <f ca="1" t="shared" si="2"/>
      </c>
      <c r="I18" s="6">
        <f ca="1" t="shared" si="3"/>
        <v>0</v>
      </c>
      <c r="J18" s="6">
        <f ca="1" t="shared" si="4"/>
      </c>
      <c r="K18" s="6">
        <f ca="1" t="shared" si="5"/>
        <v>0</v>
      </c>
      <c r="L18" s="6">
        <f ca="1" t="shared" si="6"/>
      </c>
      <c r="M18" s="6">
        <f ca="1" t="shared" si="7"/>
        <v>0</v>
      </c>
      <c r="N18" s="6">
        <f ca="1" t="shared" si="8"/>
      </c>
      <c r="O18" s="6">
        <f t="shared" si="9"/>
        <v>0</v>
      </c>
    </row>
    <row r="19" spans="4:15" ht="12.75">
      <c r="D19" s="6">
        <f>D18+TrayWtInput!$F$3</f>
        <v>36.5</v>
      </c>
      <c r="E19" s="7">
        <f>IF(ISNUMBER(RR!E19),RR!E19,"")</f>
      </c>
      <c r="F19" s="6">
        <f ca="1" t="shared" si="0"/>
        <v>0</v>
      </c>
      <c r="G19" s="6">
        <f ca="1" t="shared" si="1"/>
      </c>
      <c r="H19" s="6">
        <f ca="1" t="shared" si="2"/>
      </c>
      <c r="I19" s="6">
        <f ca="1" t="shared" si="3"/>
        <v>0</v>
      </c>
      <c r="J19" s="6">
        <f ca="1" t="shared" si="4"/>
      </c>
      <c r="K19" s="6">
        <f ca="1" t="shared" si="5"/>
        <v>0</v>
      </c>
      <c r="L19" s="6">
        <f ca="1" t="shared" si="6"/>
      </c>
      <c r="M19" s="6">
        <f ca="1" t="shared" si="7"/>
        <v>0</v>
      </c>
      <c r="N19" s="6">
        <f ca="1" t="shared" si="8"/>
      </c>
      <c r="O19" s="6">
        <f t="shared" si="9"/>
        <v>0</v>
      </c>
    </row>
    <row r="20" spans="4:15" ht="12.75">
      <c r="D20" s="6">
        <f>D19+TrayWtInput!$F$3</f>
        <v>37</v>
      </c>
      <c r="E20" s="7">
        <f>IF(ISNUMBER(RR!E20),RR!E20,"")</f>
      </c>
      <c r="F20" s="6">
        <f ca="1" t="shared" si="0"/>
        <v>0</v>
      </c>
      <c r="G20" s="6">
        <f ca="1" t="shared" si="1"/>
      </c>
      <c r="H20" s="6">
        <f ca="1" t="shared" si="2"/>
      </c>
      <c r="I20" s="6">
        <f ca="1" t="shared" si="3"/>
        <v>0</v>
      </c>
      <c r="J20" s="6">
        <f ca="1" t="shared" si="4"/>
      </c>
      <c r="K20" s="6">
        <f ca="1" t="shared" si="5"/>
        <v>0</v>
      </c>
      <c r="L20" s="6">
        <f ca="1" t="shared" si="6"/>
      </c>
      <c r="M20" s="6">
        <f ca="1" t="shared" si="7"/>
        <v>0</v>
      </c>
      <c r="N20" s="6">
        <f ca="1" t="shared" si="8"/>
      </c>
      <c r="O20" s="6">
        <f t="shared" si="9"/>
        <v>0</v>
      </c>
    </row>
    <row r="21" spans="4:15" ht="12.75">
      <c r="D21" s="6">
        <f>D20+TrayWtInput!$F$3</f>
        <v>37.5</v>
      </c>
      <c r="E21" s="7">
        <f>IF(ISNUMBER(RR!E21),RR!E21,"")</f>
      </c>
      <c r="F21" s="6">
        <f ca="1" t="shared" si="0"/>
        <v>0</v>
      </c>
      <c r="G21" s="6">
        <f ca="1" t="shared" si="1"/>
      </c>
      <c r="H21" s="6">
        <f ca="1" t="shared" si="2"/>
      </c>
      <c r="I21" s="6">
        <f ca="1" t="shared" si="3"/>
        <v>0</v>
      </c>
      <c r="J21" s="6">
        <f ca="1" t="shared" si="4"/>
      </c>
      <c r="K21" s="6">
        <f ca="1" t="shared" si="5"/>
        <v>0</v>
      </c>
      <c r="L21" s="6">
        <f ca="1" t="shared" si="6"/>
      </c>
      <c r="M21" s="6">
        <f ca="1" t="shared" si="7"/>
        <v>0</v>
      </c>
      <c r="N21" s="6">
        <f ca="1" t="shared" si="8"/>
      </c>
      <c r="O21" s="6">
        <f t="shared" si="9"/>
        <v>0</v>
      </c>
    </row>
    <row r="22" spans="4:15" ht="12.75">
      <c r="D22" s="6">
        <f>D21+TrayWtInput!$F$3</f>
        <v>38</v>
      </c>
      <c r="E22" s="7">
        <f>IF(ISNUMBER(RR!E22),RR!E22,"")</f>
      </c>
      <c r="F22" s="6">
        <f ca="1" t="shared" si="0"/>
        <v>0</v>
      </c>
      <c r="G22" s="6">
        <f ca="1" t="shared" si="1"/>
      </c>
      <c r="H22" s="6">
        <f ca="1" t="shared" si="2"/>
      </c>
      <c r="I22" s="6">
        <f ca="1" t="shared" si="3"/>
        <v>0</v>
      </c>
      <c r="J22" s="6">
        <f ca="1" t="shared" si="4"/>
      </c>
      <c r="K22" s="6">
        <f ca="1" t="shared" si="5"/>
        <v>0</v>
      </c>
      <c r="L22" s="6">
        <f ca="1" t="shared" si="6"/>
      </c>
      <c r="M22" s="6">
        <f ca="1" t="shared" si="7"/>
        <v>0</v>
      </c>
      <c r="N22" s="6">
        <f ca="1" t="shared" si="8"/>
      </c>
      <c r="O22" s="6">
        <f t="shared" si="9"/>
        <v>0</v>
      </c>
    </row>
    <row r="23" spans="4:15" ht="12.75">
      <c r="D23" s="6">
        <f>D22+TrayWtInput!$F$3</f>
        <v>38.5</v>
      </c>
      <c r="E23" s="7">
        <f>IF(ISNUMBER(RR!E23),RR!E23,"")</f>
      </c>
      <c r="F23" s="6">
        <f ca="1" t="shared" si="0"/>
        <v>0</v>
      </c>
      <c r="G23" s="6">
        <f ca="1" t="shared" si="1"/>
      </c>
      <c r="H23" s="6">
        <f ca="1" t="shared" si="2"/>
      </c>
      <c r="I23" s="6">
        <f ca="1" t="shared" si="3"/>
        <v>0</v>
      </c>
      <c r="J23" s="6">
        <f ca="1" t="shared" si="4"/>
      </c>
      <c r="K23" s="6">
        <f ca="1" t="shared" si="5"/>
        <v>0</v>
      </c>
      <c r="L23" s="6">
        <f ca="1" t="shared" si="6"/>
      </c>
      <c r="M23" s="6">
        <f ca="1" t="shared" si="7"/>
        <v>0</v>
      </c>
      <c r="N23" s="6">
        <f ca="1" t="shared" si="8"/>
      </c>
      <c r="O23" s="6">
        <f t="shared" si="9"/>
        <v>0</v>
      </c>
    </row>
    <row r="24" spans="4:15" ht="12.75">
      <c r="D24" s="6">
        <f>D23+TrayWtInput!$F$3</f>
        <v>39</v>
      </c>
      <c r="E24" s="7">
        <f>IF(ISNUMBER(RR!E24),RR!E24,"")</f>
      </c>
      <c r="F24" s="6">
        <f ca="1" t="shared" si="0"/>
        <v>0</v>
      </c>
      <c r="G24" s="6">
        <f ca="1" t="shared" si="1"/>
      </c>
      <c r="H24" s="6">
        <f ca="1" t="shared" si="2"/>
      </c>
      <c r="I24" s="6">
        <f ca="1" t="shared" si="3"/>
        <v>0</v>
      </c>
      <c r="J24" s="6">
        <f ca="1" t="shared" si="4"/>
      </c>
      <c r="K24" s="6">
        <f ca="1" t="shared" si="5"/>
        <v>0</v>
      </c>
      <c r="L24" s="6">
        <f ca="1" t="shared" si="6"/>
      </c>
      <c r="M24" s="6">
        <f ca="1" t="shared" si="7"/>
        <v>0</v>
      </c>
      <c r="N24" s="6">
        <f ca="1" t="shared" si="8"/>
      </c>
      <c r="O24" s="6">
        <f t="shared" si="9"/>
        <v>0</v>
      </c>
    </row>
    <row r="25" spans="4:15" ht="12.75">
      <c r="D25" s="6">
        <f>D24+TrayWtInput!$F$3</f>
        <v>39.5</v>
      </c>
      <c r="E25" s="7">
        <f>IF(ISNUMBER(RR!E25),RR!E25,"")</f>
      </c>
      <c r="F25" s="6">
        <f ca="1" t="shared" si="0"/>
        <v>0</v>
      </c>
      <c r="G25" s="6">
        <f ca="1" t="shared" si="1"/>
      </c>
      <c r="H25" s="6">
        <f ca="1" t="shared" si="2"/>
      </c>
      <c r="I25" s="6">
        <f ca="1" t="shared" si="3"/>
        <v>0</v>
      </c>
      <c r="J25" s="6">
        <f ca="1" t="shared" si="4"/>
      </c>
      <c r="K25" s="6">
        <f ca="1" t="shared" si="5"/>
        <v>0</v>
      </c>
      <c r="L25" s="6">
        <f ca="1" t="shared" si="6"/>
      </c>
      <c r="M25" s="6">
        <f ca="1" t="shared" si="7"/>
        <v>0</v>
      </c>
      <c r="N25" s="6">
        <f ca="1" t="shared" si="8"/>
      </c>
      <c r="O25" s="6">
        <f t="shared" si="9"/>
        <v>0</v>
      </c>
    </row>
    <row r="26" spans="4:15" ht="12.75">
      <c r="D26" s="6">
        <f>D25+TrayWtInput!$F$3</f>
        <v>40</v>
      </c>
      <c r="E26" s="7">
        <f>IF(ISNUMBER(RR!E26),RR!E26,"")</f>
      </c>
      <c r="F26" s="6">
        <f ca="1" t="shared" si="0"/>
        <v>0</v>
      </c>
      <c r="G26" s="6">
        <f ca="1" t="shared" si="1"/>
      </c>
      <c r="H26" s="6">
        <f ca="1" t="shared" si="2"/>
        <v>0</v>
      </c>
      <c r="I26" s="6">
        <f ca="1" t="shared" si="3"/>
        <v>0</v>
      </c>
      <c r="J26" s="6">
        <f ca="1" t="shared" si="4"/>
      </c>
      <c r="K26" s="6">
        <f ca="1" t="shared" si="5"/>
        <v>0</v>
      </c>
      <c r="L26" s="6">
        <f ca="1" t="shared" si="6"/>
      </c>
      <c r="M26" s="6">
        <f ca="1" t="shared" si="7"/>
        <v>0</v>
      </c>
      <c r="N26" s="6">
        <f ca="1" t="shared" si="8"/>
      </c>
      <c r="O26" s="6">
        <f t="shared" si="9"/>
        <v>0</v>
      </c>
    </row>
    <row r="27" spans="4:15" ht="12.75">
      <c r="D27" s="6">
        <f>D26+TrayWtInput!$F$3</f>
        <v>40.5</v>
      </c>
      <c r="E27" s="7">
        <f>IF(ISNUMBER(RR!E27),RR!E27,"")</f>
      </c>
      <c r="F27" s="6">
        <f ca="1" t="shared" si="0"/>
        <v>0</v>
      </c>
      <c r="G27" s="6">
        <f ca="1" t="shared" si="1"/>
      </c>
      <c r="H27" s="6">
        <f ca="1" t="shared" si="2"/>
        <v>0</v>
      </c>
      <c r="I27" s="6">
        <f ca="1" t="shared" si="3"/>
        <v>0</v>
      </c>
      <c r="J27" s="6">
        <f ca="1" t="shared" si="4"/>
      </c>
      <c r="K27" s="6">
        <f ca="1" t="shared" si="5"/>
        <v>0</v>
      </c>
      <c r="L27" s="6">
        <f ca="1" t="shared" si="6"/>
      </c>
      <c r="M27" s="6">
        <f ca="1" t="shared" si="7"/>
        <v>0</v>
      </c>
      <c r="N27" s="6">
        <f ca="1" t="shared" si="8"/>
      </c>
      <c r="O27" s="6">
        <f t="shared" si="9"/>
        <v>0</v>
      </c>
    </row>
    <row r="28" spans="4:15" ht="12.75">
      <c r="D28" s="6">
        <f>D27+TrayWtInput!$F$3</f>
        <v>41</v>
      </c>
      <c r="E28" s="7">
        <f>IF(ISNUMBER(RR!E28),RR!E28,"")</f>
      </c>
      <c r="F28" s="6">
        <f ca="1" t="shared" si="0"/>
        <v>0</v>
      </c>
      <c r="G28" s="6">
        <f ca="1" t="shared" si="1"/>
      </c>
      <c r="H28" s="6">
        <f ca="1" t="shared" si="2"/>
        <v>0</v>
      </c>
      <c r="I28" s="6">
        <f ca="1" t="shared" si="3"/>
        <v>0</v>
      </c>
      <c r="J28" s="6">
        <f ca="1" t="shared" si="4"/>
      </c>
      <c r="K28" s="6">
        <f ca="1" t="shared" si="5"/>
        <v>0</v>
      </c>
      <c r="L28" s="6">
        <f ca="1" t="shared" si="6"/>
      </c>
      <c r="M28" s="6">
        <f ca="1" t="shared" si="7"/>
        <v>0</v>
      </c>
      <c r="N28" s="6">
        <f ca="1" t="shared" si="8"/>
      </c>
      <c r="O28" s="6">
        <f t="shared" si="9"/>
        <v>0</v>
      </c>
    </row>
    <row r="29" spans="4:15" ht="12.75">
      <c r="D29" s="6">
        <f>D28+TrayWtInput!$F$3</f>
        <v>41.5</v>
      </c>
      <c r="E29" s="7">
        <f>IF(ISNUMBER(RR!E29),RR!E29,"")</f>
      </c>
      <c r="F29" s="6">
        <f ca="1" t="shared" si="0"/>
        <v>0</v>
      </c>
      <c r="G29" s="6">
        <f ca="1" t="shared" si="1"/>
      </c>
      <c r="H29" s="6">
        <f ca="1" t="shared" si="2"/>
        <v>0</v>
      </c>
      <c r="I29" s="6">
        <f ca="1" t="shared" si="3"/>
        <v>0</v>
      </c>
      <c r="J29" s="6">
        <f ca="1" t="shared" si="4"/>
      </c>
      <c r="K29" s="6">
        <f ca="1" t="shared" si="5"/>
        <v>0</v>
      </c>
      <c r="L29" s="6">
        <f ca="1" t="shared" si="6"/>
      </c>
      <c r="M29" s="6">
        <f ca="1" t="shared" si="7"/>
        <v>0</v>
      </c>
      <c r="N29" s="6">
        <f ca="1" t="shared" si="8"/>
      </c>
      <c r="O29" s="6">
        <f t="shared" si="9"/>
        <v>0</v>
      </c>
    </row>
    <row r="30" spans="4:15" ht="12.75">
      <c r="D30" s="6">
        <f>D29+TrayWtInput!$F$3</f>
        <v>42</v>
      </c>
      <c r="E30" s="7">
        <f>IF(ISNUMBER(RR!E30),RR!E30,"")</f>
      </c>
      <c r="F30" s="6">
        <f ca="1" t="shared" si="0"/>
        <v>0</v>
      </c>
      <c r="G30" s="6">
        <f ca="1" t="shared" si="1"/>
      </c>
      <c r="H30" s="6">
        <f ca="1" t="shared" si="2"/>
        <v>0</v>
      </c>
      <c r="I30" s="6">
        <f ca="1" t="shared" si="3"/>
        <v>0</v>
      </c>
      <c r="J30" s="6">
        <f ca="1" t="shared" si="4"/>
      </c>
      <c r="K30" s="6">
        <f ca="1" t="shared" si="5"/>
        <v>0</v>
      </c>
      <c r="L30" s="6">
        <f ca="1" t="shared" si="6"/>
      </c>
      <c r="M30" s="6">
        <f ca="1" t="shared" si="7"/>
        <v>0</v>
      </c>
      <c r="N30" s="6">
        <f ca="1" t="shared" si="8"/>
      </c>
      <c r="O30" s="6">
        <f t="shared" si="9"/>
        <v>0</v>
      </c>
    </row>
    <row r="31" spans="4:15" ht="12.75">
      <c r="D31" s="6">
        <f>D30+TrayWtInput!$F$3</f>
        <v>42.5</v>
      </c>
      <c r="E31" s="7">
        <f>IF(ISNUMBER(RR!E31),RR!E31,"")</f>
      </c>
      <c r="F31" s="6">
        <f ca="1" t="shared" si="0"/>
        <v>0</v>
      </c>
      <c r="G31" s="6">
        <f ca="1" t="shared" si="1"/>
      </c>
      <c r="H31" s="6">
        <f ca="1" t="shared" si="2"/>
        <v>0</v>
      </c>
      <c r="I31" s="6">
        <f ca="1" t="shared" si="3"/>
        <v>0</v>
      </c>
      <c r="J31" s="6">
        <f ca="1" t="shared" si="4"/>
      </c>
      <c r="K31" s="6">
        <f ca="1" t="shared" si="5"/>
        <v>0</v>
      </c>
      <c r="L31" s="6">
        <f ca="1" t="shared" si="6"/>
      </c>
      <c r="M31" s="6">
        <f ca="1" t="shared" si="7"/>
        <v>0</v>
      </c>
      <c r="N31" s="6">
        <f ca="1" t="shared" si="8"/>
      </c>
      <c r="O31" s="6">
        <f t="shared" si="9"/>
        <v>0</v>
      </c>
    </row>
    <row r="32" spans="4:15" ht="12.75">
      <c r="D32" s="6">
        <f>D31+TrayWtInput!$F$3</f>
        <v>43</v>
      </c>
      <c r="E32" s="7">
        <f>IF(ISNUMBER(RR!E32),RR!E32,"")</f>
      </c>
      <c r="F32" s="6">
        <f ca="1" t="shared" si="0"/>
        <v>0</v>
      </c>
      <c r="G32" s="6">
        <f ca="1" t="shared" si="1"/>
      </c>
      <c r="H32" s="6">
        <f ca="1" t="shared" si="2"/>
        <v>0</v>
      </c>
      <c r="I32" s="6">
        <f ca="1" t="shared" si="3"/>
        <v>0</v>
      </c>
      <c r="J32" s="6">
        <f ca="1" t="shared" si="4"/>
      </c>
      <c r="K32" s="6">
        <f ca="1" t="shared" si="5"/>
        <v>0</v>
      </c>
      <c r="L32" s="6">
        <f ca="1" t="shared" si="6"/>
      </c>
      <c r="M32" s="6">
        <f ca="1" t="shared" si="7"/>
        <v>0</v>
      </c>
      <c r="N32" s="6">
        <f ca="1" t="shared" si="8"/>
      </c>
      <c r="O32" s="6">
        <f t="shared" si="9"/>
        <v>0</v>
      </c>
    </row>
    <row r="33" spans="4:15" ht="12.75">
      <c r="D33" s="6">
        <f>D32+TrayWtInput!$F$3</f>
        <v>43.5</v>
      </c>
      <c r="E33" s="7">
        <f>IF(ISNUMBER(RR!E33),RR!E33,"")</f>
      </c>
      <c r="F33" s="6">
        <f ca="1" t="shared" si="0"/>
        <v>0</v>
      </c>
      <c r="G33" s="6">
        <f ca="1" t="shared" si="1"/>
      </c>
      <c r="H33" s="6">
        <f ca="1" t="shared" si="2"/>
        <v>0</v>
      </c>
      <c r="I33" s="6">
        <f ca="1" t="shared" si="3"/>
        <v>0</v>
      </c>
      <c r="J33" s="6">
        <f ca="1" t="shared" si="4"/>
      </c>
      <c r="K33" s="6">
        <f ca="1" t="shared" si="5"/>
        <v>0</v>
      </c>
      <c r="L33" s="6">
        <f ca="1" t="shared" si="6"/>
      </c>
      <c r="M33" s="6">
        <f ca="1" t="shared" si="7"/>
        <v>0</v>
      </c>
      <c r="N33" s="6">
        <f ca="1" t="shared" si="8"/>
      </c>
      <c r="O33" s="6">
        <f t="shared" si="9"/>
        <v>0</v>
      </c>
    </row>
    <row r="34" spans="4:15" ht="12.75">
      <c r="D34" s="6">
        <f>D33+TrayWtInput!$F$3</f>
        <v>44</v>
      </c>
      <c r="E34" s="7">
        <f>IF(ISNUMBER(RR!E34),RR!E34,"")</f>
      </c>
      <c r="F34" s="6">
        <f ca="1" t="shared" si="0"/>
        <v>0</v>
      </c>
      <c r="G34" s="6">
        <f ca="1" t="shared" si="1"/>
      </c>
      <c r="H34" s="6">
        <f ca="1" t="shared" si="2"/>
        <v>0</v>
      </c>
      <c r="I34" s="6">
        <f ca="1" t="shared" si="3"/>
      </c>
      <c r="J34" s="6">
        <f ca="1" t="shared" si="4"/>
      </c>
      <c r="K34" s="6">
        <f ca="1" t="shared" si="5"/>
        <v>0</v>
      </c>
      <c r="L34" s="6">
        <f ca="1" t="shared" si="6"/>
      </c>
      <c r="M34" s="6">
        <f ca="1" t="shared" si="7"/>
        <v>0</v>
      </c>
      <c r="N34" s="6">
        <f ca="1" t="shared" si="8"/>
      </c>
      <c r="O34" s="6">
        <f t="shared" si="9"/>
        <v>0</v>
      </c>
    </row>
    <row r="35" spans="4:15" ht="12.75">
      <c r="D35" s="6">
        <f>D34+TrayWtInput!$F$3</f>
        <v>44.5</v>
      </c>
      <c r="E35" s="7">
        <f>IF(ISNUMBER(RR!E35),RR!E35,"")</f>
      </c>
      <c r="F35" s="6">
        <f ca="1" t="shared" si="0"/>
        <v>0</v>
      </c>
      <c r="G35" s="6">
        <f ca="1" t="shared" si="1"/>
      </c>
      <c r="H35" s="6">
        <f ca="1" t="shared" si="2"/>
        <v>0</v>
      </c>
      <c r="I35" s="6">
        <f ca="1" t="shared" si="3"/>
      </c>
      <c r="J35" s="6">
        <f ca="1" t="shared" si="4"/>
      </c>
      <c r="K35" s="6">
        <f ca="1" t="shared" si="5"/>
        <v>0</v>
      </c>
      <c r="L35" s="6">
        <f ca="1" t="shared" si="6"/>
      </c>
      <c r="M35" s="6">
        <f ca="1" t="shared" si="7"/>
        <v>0</v>
      </c>
      <c r="N35" s="6">
        <f ca="1" t="shared" si="8"/>
      </c>
      <c r="O35" s="6">
        <f t="shared" si="9"/>
        <v>0</v>
      </c>
    </row>
    <row r="36" spans="4:15" ht="12.75">
      <c r="D36" s="6">
        <f>D35+TrayWtInput!$F$3</f>
        <v>45</v>
      </c>
      <c r="E36" s="7">
        <f>IF(ISNUMBER(RR!E36),RR!E36,"")</f>
      </c>
      <c r="F36" s="6">
        <f ca="1" t="shared" si="0"/>
        <v>0</v>
      </c>
      <c r="G36" s="6">
        <f ca="1" t="shared" si="1"/>
      </c>
      <c r="H36" s="6">
        <f ca="1" t="shared" si="2"/>
        <v>0</v>
      </c>
      <c r="I36" s="6">
        <f ca="1" t="shared" si="3"/>
      </c>
      <c r="J36" s="6">
        <f ca="1" t="shared" si="4"/>
      </c>
      <c r="K36" s="6">
        <f ca="1" t="shared" si="5"/>
        <v>0</v>
      </c>
      <c r="L36" s="6">
        <f ca="1" t="shared" si="6"/>
      </c>
      <c r="M36" s="6">
        <f ca="1" t="shared" si="7"/>
        <v>0</v>
      </c>
      <c r="N36" s="6">
        <f ca="1" t="shared" si="8"/>
      </c>
      <c r="O36" s="6">
        <f t="shared" si="9"/>
        <v>0</v>
      </c>
    </row>
    <row r="37" spans="4:15" ht="12.75">
      <c r="D37" s="6">
        <f>D36+TrayWtInput!$F$3</f>
        <v>45.5</v>
      </c>
      <c r="E37" s="7">
        <f>IF(ISNUMBER(RR!E37),RR!E37,"")</f>
      </c>
      <c r="F37" s="6">
        <f ca="1" t="shared" si="0"/>
        <v>0</v>
      </c>
      <c r="G37" s="6">
        <f ca="1" t="shared" si="1"/>
      </c>
      <c r="H37" s="6">
        <f ca="1" t="shared" si="2"/>
        <v>0</v>
      </c>
      <c r="I37" s="6">
        <f ca="1" t="shared" si="3"/>
      </c>
      <c r="J37" s="6">
        <f ca="1" t="shared" si="4"/>
      </c>
      <c r="K37" s="6">
        <f ca="1" t="shared" si="5"/>
        <v>0</v>
      </c>
      <c r="L37" s="6">
        <f ca="1" t="shared" si="6"/>
      </c>
      <c r="M37" s="6">
        <f ca="1" t="shared" si="7"/>
        <v>0</v>
      </c>
      <c r="N37" s="6">
        <f ca="1" t="shared" si="8"/>
      </c>
      <c r="O37" s="6">
        <f t="shared" si="9"/>
        <v>0</v>
      </c>
    </row>
    <row r="38" spans="4:15" ht="12.75">
      <c r="D38" s="6">
        <f>D37+TrayWtInput!$F$3</f>
        <v>46</v>
      </c>
      <c r="E38" s="7">
        <f>IF(ISNUMBER(RR!E38),RR!E38,"")</f>
      </c>
      <c r="F38" s="6">
        <f ca="1" t="shared" si="0"/>
        <v>0</v>
      </c>
      <c r="G38" s="6">
        <f ca="1" t="shared" si="1"/>
      </c>
      <c r="H38" s="6">
        <f ca="1" t="shared" si="2"/>
        <v>0</v>
      </c>
      <c r="I38" s="6">
        <f ca="1" t="shared" si="3"/>
      </c>
      <c r="J38" s="6">
        <f ca="1" t="shared" si="4"/>
      </c>
      <c r="K38" s="6">
        <f ca="1" t="shared" si="5"/>
        <v>0</v>
      </c>
      <c r="L38" s="6">
        <f ca="1" t="shared" si="6"/>
      </c>
      <c r="M38" s="6">
        <f ca="1" t="shared" si="7"/>
        <v>0</v>
      </c>
      <c r="N38" s="6">
        <f ca="1" t="shared" si="8"/>
      </c>
      <c r="O38" s="6">
        <f t="shared" si="9"/>
        <v>0</v>
      </c>
    </row>
    <row r="39" spans="4:15" ht="12.75">
      <c r="D39" s="6">
        <f>D38+TrayWtInput!$F$3</f>
        <v>46.5</v>
      </c>
      <c r="E39" s="7">
        <f>IF(ISNUMBER(RR!E39),RR!E39,"")</f>
      </c>
      <c r="F39" s="6">
        <f ca="1" t="shared" si="0"/>
        <v>0</v>
      </c>
      <c r="G39" s="6">
        <f ca="1" t="shared" si="1"/>
      </c>
      <c r="H39" s="6">
        <f ca="1" t="shared" si="2"/>
        <v>0</v>
      </c>
      <c r="I39" s="6">
        <f ca="1" t="shared" si="3"/>
      </c>
      <c r="J39" s="6">
        <f ca="1" t="shared" si="4"/>
      </c>
      <c r="K39" s="6">
        <f ca="1" t="shared" si="5"/>
        <v>0</v>
      </c>
      <c r="L39" s="6">
        <f ca="1" t="shared" si="6"/>
      </c>
      <c r="M39" s="6">
        <f ca="1" t="shared" si="7"/>
        <v>0</v>
      </c>
      <c r="N39" s="6">
        <f ca="1" t="shared" si="8"/>
      </c>
      <c r="O39" s="6">
        <f t="shared" si="9"/>
        <v>0</v>
      </c>
    </row>
    <row r="40" spans="4:15" ht="12.75">
      <c r="D40" s="6">
        <f>D39+TrayWtInput!$F$3</f>
        <v>47</v>
      </c>
      <c r="E40" s="7">
        <f>IF(ISNUMBER(RR!E40),RR!E40,"")</f>
      </c>
      <c r="F40" s="6">
        <f ca="1" t="shared" si="0"/>
        <v>0</v>
      </c>
      <c r="G40" s="6">
        <f ca="1" t="shared" si="1"/>
      </c>
      <c r="H40" s="6">
        <f ca="1" t="shared" si="2"/>
        <v>0</v>
      </c>
      <c r="I40" s="6">
        <f ca="1" t="shared" si="3"/>
      </c>
      <c r="J40" s="6">
        <f ca="1" t="shared" si="4"/>
      </c>
      <c r="K40" s="6">
        <f ca="1" t="shared" si="5"/>
        <v>0</v>
      </c>
      <c r="L40" s="6">
        <f ca="1" t="shared" si="6"/>
      </c>
      <c r="M40" s="6">
        <f ca="1" t="shared" si="7"/>
        <v>0</v>
      </c>
      <c r="N40" s="6">
        <f ca="1" t="shared" si="8"/>
      </c>
      <c r="O40" s="6">
        <f t="shared" si="9"/>
        <v>0</v>
      </c>
    </row>
    <row r="41" spans="4:15" ht="12.75">
      <c r="D41" s="6">
        <f>D40+TrayWtInput!$F$3</f>
        <v>47.5</v>
      </c>
      <c r="E41" s="7">
        <f>IF(ISNUMBER(RR!E41),RR!E41,"")</f>
      </c>
      <c r="F41" s="6">
        <f ca="1" t="shared" si="0"/>
        <v>0</v>
      </c>
      <c r="G41" s="6">
        <f ca="1" t="shared" si="1"/>
      </c>
      <c r="H41" s="6">
        <f ca="1" t="shared" si="2"/>
        <v>0</v>
      </c>
      <c r="I41" s="6">
        <f ca="1" t="shared" si="3"/>
      </c>
      <c r="J41" s="6">
        <f ca="1" t="shared" si="4"/>
      </c>
      <c r="K41" s="6">
        <f ca="1" t="shared" si="5"/>
        <v>0</v>
      </c>
      <c r="L41" s="6">
        <f ca="1" t="shared" si="6"/>
      </c>
      <c r="M41" s="6">
        <f ca="1" t="shared" si="7"/>
        <v>0</v>
      </c>
      <c r="N41" s="6">
        <f ca="1" t="shared" si="8"/>
      </c>
      <c r="O41" s="6">
        <f t="shared" si="9"/>
        <v>0</v>
      </c>
    </row>
    <row r="42" spans="4:15" ht="12.75">
      <c r="D42" s="6">
        <f>D41+TrayWtInput!$F$3</f>
        <v>48</v>
      </c>
      <c r="E42" s="7">
        <f>IF(ISNUMBER(RR!E42),RR!E42,"")</f>
      </c>
      <c r="F42" s="6">
        <f ca="1" t="shared" si="0"/>
        <v>0</v>
      </c>
      <c r="G42" s="6">
        <f ca="1" t="shared" si="1"/>
      </c>
      <c r="H42" s="6">
        <f ca="1" t="shared" si="2"/>
        <v>0</v>
      </c>
      <c r="I42" s="6">
        <f ca="1" t="shared" si="3"/>
      </c>
      <c r="J42" s="6">
        <f ca="1" t="shared" si="4"/>
        <v>0</v>
      </c>
      <c r="K42" s="6">
        <f ca="1" t="shared" si="5"/>
        <v>0</v>
      </c>
      <c r="L42" s="6">
        <f ca="1" t="shared" si="6"/>
      </c>
      <c r="M42" s="6">
        <f ca="1" t="shared" si="7"/>
        <v>0</v>
      </c>
      <c r="N42" s="6">
        <f ca="1" t="shared" si="8"/>
      </c>
      <c r="O42" s="6">
        <f t="shared" si="9"/>
        <v>0</v>
      </c>
    </row>
    <row r="43" spans="4:15" ht="12.75">
      <c r="D43" s="6">
        <f>D42+TrayWtInput!$F$3</f>
        <v>48.5</v>
      </c>
      <c r="E43" s="7">
        <f>IF(ISNUMBER(RR!E43),RR!E43,"")</f>
      </c>
      <c r="F43" s="6">
        <f ca="1" t="shared" si="0"/>
        <v>0</v>
      </c>
      <c r="G43" s="6">
        <f ca="1" t="shared" si="1"/>
      </c>
      <c r="H43" s="6">
        <f ca="1" t="shared" si="2"/>
        <v>0</v>
      </c>
      <c r="I43" s="6">
        <f ca="1" t="shared" si="3"/>
      </c>
      <c r="J43" s="6">
        <f ca="1" t="shared" si="4"/>
        <v>0</v>
      </c>
      <c r="K43" s="6">
        <f ca="1" t="shared" si="5"/>
        <v>0</v>
      </c>
      <c r="L43" s="6">
        <f ca="1" t="shared" si="6"/>
      </c>
      <c r="M43" s="6">
        <f ca="1" t="shared" si="7"/>
        <v>0</v>
      </c>
      <c r="N43" s="6">
        <f ca="1" t="shared" si="8"/>
      </c>
      <c r="O43" s="6">
        <f t="shared" si="9"/>
        <v>0</v>
      </c>
    </row>
    <row r="44" spans="4:15" ht="12.75">
      <c r="D44" s="6">
        <f>D43+TrayWtInput!$F$3</f>
        <v>49</v>
      </c>
      <c r="E44" s="7">
        <f>IF(ISNUMBER(RR!E44),RR!E44,"")</f>
      </c>
      <c r="F44" s="6">
        <f ca="1" t="shared" si="0"/>
        <v>0</v>
      </c>
      <c r="G44" s="6">
        <f ca="1" t="shared" si="1"/>
      </c>
      <c r="H44" s="6">
        <f ca="1" t="shared" si="2"/>
        <v>0</v>
      </c>
      <c r="I44" s="6">
        <f ca="1" t="shared" si="3"/>
      </c>
      <c r="J44" s="6">
        <f ca="1" t="shared" si="4"/>
        <v>0</v>
      </c>
      <c r="K44" s="6">
        <f ca="1" t="shared" si="5"/>
        <v>0</v>
      </c>
      <c r="L44" s="6">
        <f ca="1" t="shared" si="6"/>
      </c>
      <c r="M44" s="6">
        <f ca="1" t="shared" si="7"/>
        <v>0</v>
      </c>
      <c r="N44" s="6">
        <f ca="1" t="shared" si="8"/>
      </c>
      <c r="O44" s="6">
        <f t="shared" si="9"/>
        <v>0</v>
      </c>
    </row>
    <row r="45" spans="4:15" ht="12.75">
      <c r="D45" s="6">
        <f>D44+TrayWtInput!$F$3</f>
        <v>49.5</v>
      </c>
      <c r="E45" s="7">
        <f>IF(ISNUMBER(RR!E45),RR!E45,"")</f>
      </c>
      <c r="F45" s="6">
        <f ca="1" t="shared" si="0"/>
        <v>0</v>
      </c>
      <c r="G45" s="6">
        <f ca="1" t="shared" si="1"/>
      </c>
      <c r="H45" s="6">
        <f ca="1" t="shared" si="2"/>
        <v>0</v>
      </c>
      <c r="I45" s="6">
        <f ca="1" t="shared" si="3"/>
      </c>
      <c r="J45" s="6">
        <f ca="1" t="shared" si="4"/>
        <v>0</v>
      </c>
      <c r="K45" s="6">
        <f ca="1" t="shared" si="5"/>
        <v>0</v>
      </c>
      <c r="L45" s="6">
        <f ca="1" t="shared" si="6"/>
      </c>
      <c r="M45" s="6">
        <f ca="1" t="shared" si="7"/>
        <v>0</v>
      </c>
      <c r="N45" s="6">
        <f ca="1" t="shared" si="8"/>
      </c>
      <c r="O45" s="6">
        <f t="shared" si="9"/>
        <v>0</v>
      </c>
    </row>
    <row r="46" spans="4:15" ht="12.75">
      <c r="D46" s="6">
        <f>D45+TrayWtInput!$F$3</f>
        <v>50</v>
      </c>
      <c r="E46" s="7">
        <f>IF(ISNUMBER(RR!E46),RR!E46,"")</f>
      </c>
      <c r="F46" s="6">
        <f ca="1" t="shared" si="0"/>
        <v>0</v>
      </c>
      <c r="G46" s="6">
        <f ca="1" t="shared" si="1"/>
      </c>
      <c r="H46" s="6">
        <f ca="1" t="shared" si="2"/>
        <v>0</v>
      </c>
      <c r="I46" s="6">
        <f ca="1" t="shared" si="3"/>
      </c>
      <c r="J46" s="6">
        <f ca="1" t="shared" si="4"/>
        <v>0</v>
      </c>
      <c r="K46" s="6">
        <f ca="1" t="shared" si="5"/>
        <v>0</v>
      </c>
      <c r="L46" s="6">
        <f ca="1" t="shared" si="6"/>
      </c>
      <c r="M46" s="6">
        <f ca="1" t="shared" si="7"/>
        <v>0</v>
      </c>
      <c r="N46" s="6">
        <f ca="1" t="shared" si="8"/>
      </c>
      <c r="O46" s="6">
        <f t="shared" si="9"/>
        <v>0</v>
      </c>
    </row>
    <row r="47" spans="4:15" ht="12.75">
      <c r="D47" s="6">
        <f>D46+TrayWtInput!$F$3</f>
        <v>50.5</v>
      </c>
      <c r="E47" s="7">
        <f>IF(ISNUMBER(RR!E47),RR!E47,"")</f>
      </c>
      <c r="F47" s="6">
        <f ca="1" t="shared" si="0"/>
        <v>0</v>
      </c>
      <c r="G47" s="6">
        <f ca="1" t="shared" si="1"/>
      </c>
      <c r="H47" s="6">
        <f ca="1" t="shared" si="2"/>
        <v>0</v>
      </c>
      <c r="I47" s="6">
        <f ca="1" t="shared" si="3"/>
      </c>
      <c r="J47" s="6">
        <f ca="1" t="shared" si="4"/>
        <v>0</v>
      </c>
      <c r="K47" s="6">
        <f ca="1" t="shared" si="5"/>
        <v>0</v>
      </c>
      <c r="L47" s="6">
        <f ca="1" t="shared" si="6"/>
      </c>
      <c r="M47" s="6">
        <f ca="1" t="shared" si="7"/>
        <v>0</v>
      </c>
      <c r="N47" s="6">
        <f ca="1" t="shared" si="8"/>
      </c>
      <c r="O47" s="6">
        <f t="shared" si="9"/>
        <v>0</v>
      </c>
    </row>
    <row r="48" spans="4:15" ht="12.75">
      <c r="D48" s="6">
        <f>D47+TrayWtInput!$F$3</f>
        <v>51</v>
      </c>
      <c r="E48" s="7">
        <f>IF(ISNUMBER(RR!E48),RR!E48,"")</f>
      </c>
      <c r="F48" s="6">
        <f ca="1" t="shared" si="0"/>
        <v>0</v>
      </c>
      <c r="G48" s="6">
        <f ca="1" t="shared" si="1"/>
      </c>
      <c r="H48" s="6">
        <f ca="1" t="shared" si="2"/>
        <v>0</v>
      </c>
      <c r="I48" s="6">
        <f ca="1" t="shared" si="3"/>
      </c>
      <c r="J48" s="6">
        <f ca="1" t="shared" si="4"/>
        <v>0</v>
      </c>
      <c r="K48" s="6">
        <f ca="1" t="shared" si="5"/>
        <v>0</v>
      </c>
      <c r="L48" s="6">
        <f ca="1" t="shared" si="6"/>
      </c>
      <c r="M48" s="6">
        <f ca="1" t="shared" si="7"/>
        <v>0</v>
      </c>
      <c r="N48" s="6">
        <f ca="1" t="shared" si="8"/>
      </c>
      <c r="O48" s="6">
        <f t="shared" si="9"/>
        <v>0</v>
      </c>
    </row>
    <row r="49" spans="4:15" ht="12.75">
      <c r="D49" s="6">
        <f>D48+TrayWtInput!$F$3</f>
        <v>51.5</v>
      </c>
      <c r="E49" s="7">
        <f>IF(ISNUMBER(RR!E49),RR!E49,"")</f>
      </c>
      <c r="F49" s="6">
        <f ca="1" t="shared" si="0"/>
        <v>0</v>
      </c>
      <c r="G49" s="6">
        <f ca="1" t="shared" si="1"/>
      </c>
      <c r="H49" s="6">
        <f ca="1" t="shared" si="2"/>
        <v>0</v>
      </c>
      <c r="I49" s="6">
        <f ca="1" t="shared" si="3"/>
      </c>
      <c r="J49" s="6">
        <f ca="1" t="shared" si="4"/>
        <v>0</v>
      </c>
      <c r="K49" s="6">
        <f ca="1" t="shared" si="5"/>
        <v>0</v>
      </c>
      <c r="L49" s="6">
        <f ca="1" t="shared" si="6"/>
      </c>
      <c r="M49" s="6">
        <f ca="1" t="shared" si="7"/>
        <v>0</v>
      </c>
      <c r="N49" s="6">
        <f ca="1" t="shared" si="8"/>
      </c>
      <c r="O49" s="6">
        <f t="shared" si="9"/>
        <v>0</v>
      </c>
    </row>
    <row r="50" spans="4:15" ht="12.75">
      <c r="D50" s="6">
        <f>D49+TrayWtInput!$F$3</f>
        <v>52</v>
      </c>
      <c r="E50" s="7">
        <f>IF(ISNUMBER(RR!E50),RR!E50,"")</f>
      </c>
      <c r="F50" s="6">
        <f ca="1" t="shared" si="0"/>
        <v>0</v>
      </c>
      <c r="G50" s="6">
        <f ca="1" t="shared" si="1"/>
      </c>
      <c r="H50" s="6">
        <f ca="1" t="shared" si="2"/>
        <v>0</v>
      </c>
      <c r="I50" s="6">
        <f ca="1" t="shared" si="3"/>
      </c>
      <c r="J50" s="6">
        <f ca="1" t="shared" si="4"/>
        <v>0</v>
      </c>
      <c r="K50" s="6">
        <f ca="1" t="shared" si="5"/>
      </c>
      <c r="L50" s="6">
        <f ca="1" t="shared" si="6"/>
      </c>
      <c r="M50" s="6">
        <f ca="1" t="shared" si="7"/>
        <v>0</v>
      </c>
      <c r="N50" s="6">
        <f ca="1" t="shared" si="8"/>
      </c>
      <c r="O50" s="6">
        <f t="shared" si="9"/>
        <v>0</v>
      </c>
    </row>
    <row r="51" spans="4:15" ht="12.75">
      <c r="D51" s="6">
        <f>D50+TrayWtInput!$F$3</f>
        <v>52.5</v>
      </c>
      <c r="E51" s="7">
        <f>IF(ISNUMBER(RR!E51),RR!E51,"")</f>
      </c>
      <c r="F51" s="6">
        <f ca="1" t="shared" si="0"/>
        <v>0</v>
      </c>
      <c r="G51" s="6">
        <f ca="1" t="shared" si="1"/>
      </c>
      <c r="H51" s="6">
        <f ca="1" t="shared" si="2"/>
        <v>0</v>
      </c>
      <c r="I51" s="6">
        <f ca="1" t="shared" si="3"/>
      </c>
      <c r="J51" s="6">
        <f ca="1" t="shared" si="4"/>
        <v>0</v>
      </c>
      <c r="K51" s="6">
        <f ca="1" t="shared" si="5"/>
      </c>
      <c r="L51" s="6">
        <f ca="1" t="shared" si="6"/>
      </c>
      <c r="M51" s="6">
        <f ca="1" t="shared" si="7"/>
        <v>0</v>
      </c>
      <c r="N51" s="6">
        <f ca="1" t="shared" si="8"/>
      </c>
      <c r="O51" s="6">
        <f t="shared" si="9"/>
        <v>0</v>
      </c>
    </row>
    <row r="52" spans="4:15" ht="12.75">
      <c r="D52" s="6">
        <f>D51+TrayWtInput!$F$3</f>
        <v>53</v>
      </c>
      <c r="E52" s="7">
        <f>IF(ISNUMBER(RR!E52),RR!E52,"")</f>
      </c>
      <c r="F52" s="6">
        <f ca="1" t="shared" si="0"/>
        <v>0</v>
      </c>
      <c r="G52" s="6">
        <f ca="1" t="shared" si="1"/>
      </c>
      <c r="H52" s="6">
        <f ca="1" t="shared" si="2"/>
        <v>0</v>
      </c>
      <c r="I52" s="6">
        <f ca="1" t="shared" si="3"/>
      </c>
      <c r="J52" s="6">
        <f ca="1" t="shared" si="4"/>
        <v>0</v>
      </c>
      <c r="K52" s="6">
        <f ca="1" t="shared" si="5"/>
      </c>
      <c r="L52" s="6">
        <f ca="1" t="shared" si="6"/>
      </c>
      <c r="M52" s="6">
        <f ca="1" t="shared" si="7"/>
        <v>0</v>
      </c>
      <c r="N52" s="6">
        <f ca="1" t="shared" si="8"/>
      </c>
      <c r="O52" s="6">
        <f t="shared" si="9"/>
        <v>0</v>
      </c>
    </row>
    <row r="53" spans="4:15" ht="12.75">
      <c r="D53" s="6">
        <f>D52+TrayWtInput!$F$3</f>
        <v>53.5</v>
      </c>
      <c r="E53" s="7">
        <f>IF(ISNUMBER(RR!E53),RR!E53,"")</f>
      </c>
      <c r="F53" s="6">
        <f ca="1" t="shared" si="0"/>
        <v>0</v>
      </c>
      <c r="G53" s="6">
        <f ca="1" t="shared" si="1"/>
      </c>
      <c r="H53" s="6">
        <f ca="1" t="shared" si="2"/>
        <v>0</v>
      </c>
      <c r="I53" s="6">
        <f ca="1" t="shared" si="3"/>
      </c>
      <c r="J53" s="6">
        <f ca="1" t="shared" si="4"/>
        <v>0</v>
      </c>
      <c r="K53" s="6">
        <f ca="1" t="shared" si="5"/>
      </c>
      <c r="L53" s="6">
        <f ca="1" t="shared" si="6"/>
      </c>
      <c r="M53" s="6">
        <f ca="1" t="shared" si="7"/>
        <v>0</v>
      </c>
      <c r="N53" s="6">
        <f ca="1" t="shared" si="8"/>
      </c>
      <c r="O53" s="6">
        <f t="shared" si="9"/>
        <v>0</v>
      </c>
    </row>
    <row r="54" spans="4:15" ht="12.75">
      <c r="D54" s="6">
        <f>D53+TrayWtInput!$F$3</f>
        <v>54</v>
      </c>
      <c r="E54" s="7">
        <f>IF(ISNUMBER(RR!E54),RR!E54,"")</f>
      </c>
      <c r="F54" s="6">
        <f ca="1" t="shared" si="0"/>
        <v>0</v>
      </c>
      <c r="G54" s="6">
        <f ca="1" t="shared" si="1"/>
      </c>
      <c r="H54" s="6">
        <f ca="1" t="shared" si="2"/>
        <v>0</v>
      </c>
      <c r="I54" s="6">
        <f ca="1" t="shared" si="3"/>
      </c>
      <c r="J54" s="6">
        <f ca="1" t="shared" si="4"/>
        <v>0</v>
      </c>
      <c r="K54" s="6">
        <f ca="1" t="shared" si="5"/>
      </c>
      <c r="L54" s="6">
        <f ca="1" t="shared" si="6"/>
      </c>
      <c r="M54" s="6">
        <f ca="1" t="shared" si="7"/>
        <v>0</v>
      </c>
      <c r="N54" s="6">
        <f ca="1" t="shared" si="8"/>
      </c>
      <c r="O54" s="6">
        <f t="shared" si="9"/>
        <v>0</v>
      </c>
    </row>
    <row r="55" spans="4:15" ht="12.75">
      <c r="D55" s="6">
        <f>D54+TrayWtInput!$F$3</f>
        <v>54.5</v>
      </c>
      <c r="E55" s="7">
        <f>IF(ISNUMBER(RR!E55),RR!E55,"")</f>
      </c>
      <c r="F55" s="6">
        <f ca="1" t="shared" si="0"/>
        <v>0</v>
      </c>
      <c r="G55" s="6">
        <f ca="1" t="shared" si="1"/>
      </c>
      <c r="H55" s="6">
        <f ca="1" t="shared" si="2"/>
        <v>0</v>
      </c>
      <c r="I55" s="6">
        <f ca="1" t="shared" si="3"/>
      </c>
      <c r="J55" s="6">
        <f ca="1" t="shared" si="4"/>
        <v>0</v>
      </c>
      <c r="K55" s="6">
        <f ca="1" t="shared" si="5"/>
      </c>
      <c r="L55" s="6">
        <f ca="1" t="shared" si="6"/>
      </c>
      <c r="M55" s="6">
        <f ca="1" t="shared" si="7"/>
        <v>0</v>
      </c>
      <c r="N55" s="6">
        <f ca="1" t="shared" si="8"/>
      </c>
      <c r="O55" s="6">
        <f t="shared" si="9"/>
        <v>0</v>
      </c>
    </row>
    <row r="56" spans="4:15" ht="12.75">
      <c r="D56" s="6">
        <f>D55+TrayWtInput!$F$3</f>
        <v>55</v>
      </c>
      <c r="E56" s="7">
        <f>IF(ISNUMBER(RR!E56),RR!E56,"")</f>
      </c>
      <c r="F56" s="6">
        <f ca="1" t="shared" si="0"/>
        <v>0</v>
      </c>
      <c r="G56" s="6">
        <f ca="1" t="shared" si="1"/>
      </c>
      <c r="H56" s="6">
        <f ca="1" t="shared" si="2"/>
        <v>0</v>
      </c>
      <c r="I56" s="6">
        <f ca="1" t="shared" si="3"/>
      </c>
      <c r="J56" s="6">
        <f ca="1" t="shared" si="4"/>
        <v>0</v>
      </c>
      <c r="K56" s="6">
        <f ca="1" t="shared" si="5"/>
      </c>
      <c r="L56" s="6">
        <f ca="1" t="shared" si="6"/>
      </c>
      <c r="M56" s="6">
        <f ca="1" t="shared" si="7"/>
        <v>0</v>
      </c>
      <c r="N56" s="6">
        <f ca="1" t="shared" si="8"/>
      </c>
      <c r="O56" s="6">
        <f t="shared" si="9"/>
        <v>0</v>
      </c>
    </row>
    <row r="57" spans="4:15" ht="12.75">
      <c r="D57" s="6">
        <f>D56+TrayWtInput!$F$3</f>
        <v>55.5</v>
      </c>
      <c r="E57" s="7">
        <f>IF(ISNUMBER(RR!E57),RR!E57,"")</f>
      </c>
      <c r="F57" s="6">
        <f ca="1" t="shared" si="0"/>
        <v>0</v>
      </c>
      <c r="G57" s="6">
        <f ca="1" t="shared" si="1"/>
      </c>
      <c r="H57" s="6">
        <f ca="1" t="shared" si="2"/>
        <v>0</v>
      </c>
      <c r="I57" s="6">
        <f ca="1" t="shared" si="3"/>
      </c>
      <c r="J57" s="6">
        <f ca="1" t="shared" si="4"/>
        <v>0</v>
      </c>
      <c r="K57" s="6">
        <f ca="1" t="shared" si="5"/>
      </c>
      <c r="L57" s="6">
        <f ca="1" t="shared" si="6"/>
      </c>
      <c r="M57" s="6">
        <f ca="1" t="shared" si="7"/>
        <v>0</v>
      </c>
      <c r="N57" s="6">
        <f ca="1" t="shared" si="8"/>
      </c>
      <c r="O57" s="6">
        <f t="shared" si="9"/>
        <v>0</v>
      </c>
    </row>
    <row r="58" spans="4:15" ht="12.75">
      <c r="D58" s="6">
        <f>D57+TrayWtInput!$F$3</f>
        <v>56</v>
      </c>
      <c r="E58" s="7">
        <f>IF(ISNUMBER(RR!E58),RR!E58,"")</f>
      </c>
      <c r="F58" s="6">
        <f ca="1" t="shared" si="0"/>
        <v>0</v>
      </c>
      <c r="G58" s="6">
        <f ca="1" t="shared" si="1"/>
      </c>
      <c r="H58" s="6">
        <f ca="1" t="shared" si="2"/>
        <v>0</v>
      </c>
      <c r="I58" s="6">
        <f ca="1" t="shared" si="3"/>
      </c>
      <c r="J58" s="6">
        <f ca="1" t="shared" si="4"/>
        <v>0</v>
      </c>
      <c r="K58" s="6">
        <f ca="1" t="shared" si="5"/>
      </c>
      <c r="L58" s="6">
        <f ca="1" t="shared" si="6"/>
        <v>0</v>
      </c>
      <c r="M58" s="6">
        <f ca="1" t="shared" si="7"/>
        <v>0</v>
      </c>
      <c r="N58" s="6">
        <f ca="1" t="shared" si="8"/>
      </c>
      <c r="O58" s="6">
        <f t="shared" si="9"/>
        <v>0</v>
      </c>
    </row>
    <row r="59" spans="4:15" ht="12.75">
      <c r="D59" s="6">
        <f>D58+TrayWtInput!$F$3</f>
        <v>56.5</v>
      </c>
      <c r="E59" s="7">
        <f>IF(ISNUMBER(RR!E59),RR!E59,"")</f>
      </c>
      <c r="F59" s="6">
        <f ca="1" t="shared" si="0"/>
        <v>0</v>
      </c>
      <c r="G59" s="6">
        <f ca="1" t="shared" si="1"/>
      </c>
      <c r="H59" s="6">
        <f ca="1" t="shared" si="2"/>
        <v>0</v>
      </c>
      <c r="I59" s="6">
        <f ca="1" t="shared" si="3"/>
      </c>
      <c r="J59" s="6">
        <f ca="1" t="shared" si="4"/>
        <v>0</v>
      </c>
      <c r="K59" s="6">
        <f ca="1" t="shared" si="5"/>
      </c>
      <c r="L59" s="6">
        <f ca="1" t="shared" si="6"/>
        <v>0</v>
      </c>
      <c r="M59" s="6">
        <f ca="1" t="shared" si="7"/>
        <v>0</v>
      </c>
      <c r="N59" s="6">
        <f ca="1" t="shared" si="8"/>
      </c>
      <c r="O59" s="6">
        <f t="shared" si="9"/>
        <v>0</v>
      </c>
    </row>
    <row r="60" spans="4:15" ht="12.75">
      <c r="D60" s="6">
        <f>D59+TrayWtInput!$F$3</f>
        <v>57</v>
      </c>
      <c r="E60" s="7">
        <f>IF(ISNUMBER(RR!E60),RR!E60,"")</f>
      </c>
      <c r="F60" s="6">
        <f ca="1" t="shared" si="0"/>
        <v>0</v>
      </c>
      <c r="G60" s="6">
        <f ca="1" t="shared" si="1"/>
      </c>
      <c r="H60" s="6">
        <f ca="1" t="shared" si="2"/>
        <v>0</v>
      </c>
      <c r="I60" s="6">
        <f ca="1" t="shared" si="3"/>
      </c>
      <c r="J60" s="6">
        <f ca="1" t="shared" si="4"/>
        <v>0</v>
      </c>
      <c r="K60" s="6">
        <f ca="1" t="shared" si="5"/>
      </c>
      <c r="L60" s="6">
        <f ca="1" t="shared" si="6"/>
        <v>0</v>
      </c>
      <c r="M60" s="6">
        <f ca="1" t="shared" si="7"/>
        <v>0</v>
      </c>
      <c r="N60" s="6">
        <f ca="1" t="shared" si="8"/>
      </c>
      <c r="O60" s="6">
        <f t="shared" si="9"/>
        <v>0</v>
      </c>
    </row>
    <row r="61" spans="4:15" ht="12.75">
      <c r="D61" s="6">
        <f>D60+TrayWtInput!$F$3</f>
        <v>57.5</v>
      </c>
      <c r="E61" s="7">
        <f>IF(ISNUMBER(RR!E61),RR!E61,"")</f>
      </c>
      <c r="F61" s="6">
        <f ca="1" t="shared" si="0"/>
        <v>0</v>
      </c>
      <c r="G61" s="6">
        <f ca="1" t="shared" si="1"/>
      </c>
      <c r="H61" s="6">
        <f ca="1" t="shared" si="2"/>
        <v>0</v>
      </c>
      <c r="I61" s="6">
        <f ca="1" t="shared" si="3"/>
      </c>
      <c r="J61" s="6">
        <f ca="1" t="shared" si="4"/>
        <v>0</v>
      </c>
      <c r="K61" s="6">
        <f ca="1" t="shared" si="5"/>
      </c>
      <c r="L61" s="6">
        <f ca="1" t="shared" si="6"/>
        <v>0</v>
      </c>
      <c r="M61" s="6">
        <f ca="1" t="shared" si="7"/>
        <v>0</v>
      </c>
      <c r="N61" s="6">
        <f ca="1" t="shared" si="8"/>
      </c>
      <c r="O61" s="6">
        <f t="shared" si="9"/>
        <v>0</v>
      </c>
    </row>
    <row r="62" spans="4:15" ht="12.75">
      <c r="D62" s="6">
        <f>D61+TrayWtInput!$F$3</f>
        <v>58</v>
      </c>
      <c r="E62" s="7">
        <f>IF(ISNUMBER(RR!E62),RR!E62,"")</f>
      </c>
      <c r="F62" s="6">
        <f ca="1" t="shared" si="0"/>
        <v>0</v>
      </c>
      <c r="G62" s="6">
        <f ca="1" t="shared" si="1"/>
      </c>
      <c r="H62" s="6">
        <f ca="1" t="shared" si="2"/>
        <v>0</v>
      </c>
      <c r="I62" s="6">
        <f ca="1" t="shared" si="3"/>
      </c>
      <c r="J62" s="6">
        <f ca="1" t="shared" si="4"/>
        <v>0</v>
      </c>
      <c r="K62" s="6">
        <f ca="1" t="shared" si="5"/>
      </c>
      <c r="L62" s="6">
        <f ca="1" t="shared" si="6"/>
        <v>0</v>
      </c>
      <c r="M62" s="6">
        <f ca="1" t="shared" si="7"/>
        <v>0</v>
      </c>
      <c r="N62" s="6">
        <f ca="1" t="shared" si="8"/>
      </c>
      <c r="O62" s="6">
        <f t="shared" si="9"/>
        <v>0</v>
      </c>
    </row>
    <row r="63" spans="4:15" ht="12.75">
      <c r="D63" s="6">
        <f>D62+TrayWtInput!$F$3</f>
        <v>58.5</v>
      </c>
      <c r="E63" s="7">
        <f>IF(ISNUMBER(RR!E63),RR!E63,"")</f>
      </c>
      <c r="F63" s="6">
        <f ca="1" t="shared" si="0"/>
        <v>0</v>
      </c>
      <c r="G63" s="6">
        <f ca="1" t="shared" si="1"/>
      </c>
      <c r="H63" s="6">
        <f ca="1" t="shared" si="2"/>
        <v>0</v>
      </c>
      <c r="I63" s="6">
        <f ca="1" t="shared" si="3"/>
      </c>
      <c r="J63" s="6">
        <f ca="1" t="shared" si="4"/>
        <v>0</v>
      </c>
      <c r="K63" s="6">
        <f ca="1" t="shared" si="5"/>
      </c>
      <c r="L63" s="6">
        <f ca="1" t="shared" si="6"/>
        <v>0</v>
      </c>
      <c r="M63" s="6">
        <f ca="1" t="shared" si="7"/>
        <v>0</v>
      </c>
      <c r="N63" s="6">
        <f ca="1" t="shared" si="8"/>
      </c>
      <c r="O63" s="6">
        <f t="shared" si="9"/>
        <v>0</v>
      </c>
    </row>
    <row r="64" spans="4:15" ht="12.75">
      <c r="D64" s="6">
        <f>D63+TrayWtInput!$F$3</f>
        <v>59</v>
      </c>
      <c r="E64" s="7">
        <f>IF(ISNUMBER(RR!E64),RR!E64,"")</f>
      </c>
      <c r="F64" s="6">
        <f ca="1" t="shared" si="0"/>
        <v>0</v>
      </c>
      <c r="G64" s="6">
        <f ca="1" t="shared" si="1"/>
      </c>
      <c r="H64" s="6">
        <f ca="1" t="shared" si="2"/>
        <v>0</v>
      </c>
      <c r="I64" s="6">
        <f ca="1" t="shared" si="3"/>
      </c>
      <c r="J64" s="6">
        <f ca="1" t="shared" si="4"/>
        <v>0</v>
      </c>
      <c r="K64" s="6">
        <f ca="1" t="shared" si="5"/>
      </c>
      <c r="L64" s="6">
        <f ca="1" t="shared" si="6"/>
        <v>0</v>
      </c>
      <c r="M64" s="6">
        <f ca="1" t="shared" si="7"/>
        <v>0</v>
      </c>
      <c r="N64" s="6">
        <f ca="1" t="shared" si="8"/>
      </c>
      <c r="O64" s="6">
        <f t="shared" si="9"/>
        <v>0</v>
      </c>
    </row>
    <row r="65" spans="4:15" ht="12.75">
      <c r="D65" s="6">
        <f>D64+TrayWtInput!$F$3</f>
        <v>59.5</v>
      </c>
      <c r="E65" s="7">
        <f>IF(ISNUMBER(RR!E65),RR!E65,"")</f>
      </c>
      <c r="F65" s="6">
        <f ca="1" t="shared" si="0"/>
        <v>0</v>
      </c>
      <c r="G65" s="6">
        <f ca="1" t="shared" si="1"/>
      </c>
      <c r="H65" s="6">
        <f ca="1" t="shared" si="2"/>
        <v>0</v>
      </c>
      <c r="I65" s="6">
        <f ca="1" t="shared" si="3"/>
      </c>
      <c r="J65" s="6">
        <f ca="1" t="shared" si="4"/>
        <v>0</v>
      </c>
      <c r="K65" s="6">
        <f ca="1" t="shared" si="5"/>
      </c>
      <c r="L65" s="6">
        <f ca="1" t="shared" si="6"/>
        <v>0</v>
      </c>
      <c r="M65" s="6">
        <f ca="1" t="shared" si="7"/>
        <v>0</v>
      </c>
      <c r="N65" s="6">
        <f ca="1" t="shared" si="8"/>
      </c>
      <c r="O65" s="6">
        <f t="shared" si="9"/>
        <v>0</v>
      </c>
    </row>
    <row r="66" spans="4:15" ht="12.75">
      <c r="D66" s="6">
        <f>D65+TrayWtInput!$F$3</f>
        <v>60</v>
      </c>
      <c r="E66" s="7">
        <f>IF(ISNUMBER(RR!E66),RR!E66,"")</f>
      </c>
      <c r="F66" s="6">
        <f aca="true" ca="1" t="shared" si="10" ref="F66:F129">IF(-2*ROW()+F$1*bout/traydist+trays+3+ROW()&gt;1,OFFSET($E66,-2*ROW()+F$1*bout/traydist+trays+3,0),0)</f>
        <v>0</v>
      </c>
      <c r="G66" s="6">
        <f aca="true" ca="1" t="shared" si="11" ref="G66:G129">IF(ROW()-1&gt;bout*G$1/traydist,OFFSET($E66,-bout*G$1/traydist,0),0)</f>
      </c>
      <c r="H66" s="6">
        <f aca="true" ca="1" t="shared" si="12" ref="H66:H129">IF(-2*ROW()+H$1*bout/traydist+trays+3+ROW()&gt;1,OFFSET($E66,-2*ROW()+H$1*bout/traydist+trays+3,0),0)</f>
        <v>0</v>
      </c>
      <c r="I66" s="6">
        <f aca="true" ca="1" t="shared" si="13" ref="I66:I129">IF(ROW()-1&gt;bout*I$1/traydist,OFFSET($E66,-bout*I$1/traydist,0),0)</f>
      </c>
      <c r="J66" s="6">
        <f aca="true" ca="1" t="shared" si="14" ref="J66:J129">IF(-2*ROW()+J$1*bout/traydist+trays+3+ROW()&gt;1,OFFSET($E66,-2*ROW()+J$1*bout/traydist+trays+3,0),0)</f>
        <v>0</v>
      </c>
      <c r="K66" s="6">
        <f aca="true" ca="1" t="shared" si="15" ref="K66:K129">IF(ROW()-1&gt;bout*K$1/traydist,OFFSET($E66,-bout*K$1/traydist,0),0)</f>
      </c>
      <c r="L66" s="6">
        <f aca="true" ca="1" t="shared" si="16" ref="L66:L129">IF(-2*ROW()+L$1*bout/traydist+trays+3+ROW()&gt;1,OFFSET($E66,-2*ROW()+L$1*bout/traydist+trays+3,0),0)</f>
        <v>0</v>
      </c>
      <c r="M66" s="6">
        <f aca="true" ca="1" t="shared" si="17" ref="M66:M129">IF(ROW()-1&gt;bout*M$1/traydist,OFFSET($E66,-bout*M$1/traydist,0),0)</f>
      </c>
      <c r="N66" s="6">
        <f aca="true" ca="1" t="shared" si="18" ref="N66:N129">IF(-2*ROW()+N$1*bout/traydist+trays+3+ROW()&gt;1,OFFSET($E66,-2*ROW()+N$1*bout/traydist+trays+3,0),0)</f>
      </c>
      <c r="O66" s="6">
        <f aca="true" t="shared" si="19" ref="O66:O129">SUM(E66:N66)</f>
        <v>0</v>
      </c>
    </row>
    <row r="67" spans="4:15" ht="12.75">
      <c r="D67" s="6">
        <f>D66+TrayWtInput!$F$3</f>
        <v>60.5</v>
      </c>
      <c r="E67" s="7">
        <f>IF(ISNUMBER(RR!E67),RR!E67,"")</f>
      </c>
      <c r="F67" s="6">
        <f ca="1" t="shared" si="10"/>
        <v>0</v>
      </c>
      <c r="G67" s="6">
        <f ca="1" t="shared" si="11"/>
      </c>
      <c r="H67" s="6">
        <f ca="1" t="shared" si="12"/>
        <v>0</v>
      </c>
      <c r="I67" s="6">
        <f ca="1" t="shared" si="13"/>
      </c>
      <c r="J67" s="6">
        <f ca="1" t="shared" si="14"/>
        <v>0</v>
      </c>
      <c r="K67" s="6">
        <f ca="1" t="shared" si="15"/>
      </c>
      <c r="L67" s="6">
        <f ca="1" t="shared" si="16"/>
        <v>0</v>
      </c>
      <c r="M67" s="6">
        <f ca="1" t="shared" si="17"/>
      </c>
      <c r="N67" s="6">
        <f ca="1" t="shared" si="18"/>
      </c>
      <c r="O67" s="6">
        <f t="shared" si="19"/>
        <v>0</v>
      </c>
    </row>
    <row r="68" spans="4:15" ht="12.75">
      <c r="D68" s="6">
        <f>D67+TrayWtInput!$F$3</f>
        <v>61</v>
      </c>
      <c r="E68" s="7">
        <f>IF(ISNUMBER(RR!E68),RR!E68,"")</f>
      </c>
      <c r="F68" s="6">
        <f ca="1" t="shared" si="10"/>
        <v>0</v>
      </c>
      <c r="G68" s="6">
        <f ca="1" t="shared" si="11"/>
      </c>
      <c r="H68" s="6">
        <f ca="1" t="shared" si="12"/>
        <v>0</v>
      </c>
      <c r="I68" s="6">
        <f ca="1" t="shared" si="13"/>
      </c>
      <c r="J68" s="6">
        <f ca="1" t="shared" si="14"/>
        <v>0</v>
      </c>
      <c r="K68" s="6">
        <f ca="1" t="shared" si="15"/>
      </c>
      <c r="L68" s="6">
        <f ca="1" t="shared" si="16"/>
        <v>0</v>
      </c>
      <c r="M68" s="6">
        <f ca="1" t="shared" si="17"/>
      </c>
      <c r="N68" s="6">
        <f ca="1" t="shared" si="18"/>
      </c>
      <c r="O68" s="6">
        <f t="shared" si="19"/>
        <v>0</v>
      </c>
    </row>
    <row r="69" spans="4:15" ht="12.75">
      <c r="D69" s="6">
        <f>D68+TrayWtInput!$F$3</f>
        <v>61.5</v>
      </c>
      <c r="E69" s="7">
        <f>IF(ISNUMBER(RR!E69),RR!E69,"")</f>
      </c>
      <c r="F69" s="6">
        <f ca="1" t="shared" si="10"/>
        <v>0</v>
      </c>
      <c r="G69" s="6">
        <f ca="1" t="shared" si="11"/>
      </c>
      <c r="H69" s="6">
        <f ca="1" t="shared" si="12"/>
        <v>0</v>
      </c>
      <c r="I69" s="6">
        <f ca="1" t="shared" si="13"/>
      </c>
      <c r="J69" s="6">
        <f ca="1" t="shared" si="14"/>
        <v>0</v>
      </c>
      <c r="K69" s="6">
        <f ca="1" t="shared" si="15"/>
      </c>
      <c r="L69" s="6">
        <f ca="1" t="shared" si="16"/>
        <v>0</v>
      </c>
      <c r="M69" s="6">
        <f ca="1" t="shared" si="17"/>
      </c>
      <c r="N69" s="6">
        <f ca="1" t="shared" si="18"/>
      </c>
      <c r="O69" s="6">
        <f t="shared" si="19"/>
        <v>0</v>
      </c>
    </row>
    <row r="70" spans="4:15" ht="12.75">
      <c r="D70" s="6">
        <f>D69+TrayWtInput!$F$3</f>
        <v>62</v>
      </c>
      <c r="E70" s="7">
        <f>IF(ISNUMBER(RR!E70),RR!E70,"")</f>
      </c>
      <c r="F70" s="6">
        <f ca="1" t="shared" si="10"/>
        <v>0</v>
      </c>
      <c r="G70" s="6">
        <f ca="1" t="shared" si="11"/>
      </c>
      <c r="H70" s="6">
        <f ca="1" t="shared" si="12"/>
        <v>0</v>
      </c>
      <c r="I70" s="6">
        <f ca="1" t="shared" si="13"/>
      </c>
      <c r="J70" s="6">
        <f ca="1" t="shared" si="14"/>
        <v>0</v>
      </c>
      <c r="K70" s="6">
        <f ca="1" t="shared" si="15"/>
      </c>
      <c r="L70" s="6">
        <f ca="1" t="shared" si="16"/>
        <v>0</v>
      </c>
      <c r="M70" s="6">
        <f ca="1" t="shared" si="17"/>
      </c>
      <c r="N70" s="6">
        <f ca="1" t="shared" si="18"/>
      </c>
      <c r="O70" s="6">
        <f t="shared" si="19"/>
        <v>0</v>
      </c>
    </row>
    <row r="71" spans="4:15" ht="12.75">
      <c r="D71" s="6">
        <f>D70+TrayWtInput!$F$3</f>
        <v>62.5</v>
      </c>
      <c r="E71" s="7">
        <f>IF(ISNUMBER(RR!E71),RR!E71,"")</f>
      </c>
      <c r="F71" s="6">
        <f ca="1" t="shared" si="10"/>
        <v>0</v>
      </c>
      <c r="G71" s="6">
        <f ca="1" t="shared" si="11"/>
      </c>
      <c r="H71" s="6">
        <f ca="1" t="shared" si="12"/>
        <v>0</v>
      </c>
      <c r="I71" s="6">
        <f ca="1" t="shared" si="13"/>
      </c>
      <c r="J71" s="6">
        <f ca="1" t="shared" si="14"/>
        <v>0</v>
      </c>
      <c r="K71" s="6">
        <f ca="1" t="shared" si="15"/>
      </c>
      <c r="L71" s="6">
        <f ca="1" t="shared" si="16"/>
        <v>0</v>
      </c>
      <c r="M71" s="6">
        <f ca="1" t="shared" si="17"/>
      </c>
      <c r="N71" s="6">
        <f ca="1" t="shared" si="18"/>
      </c>
      <c r="O71" s="6">
        <f t="shared" si="19"/>
        <v>0</v>
      </c>
    </row>
    <row r="72" spans="4:15" ht="12.75">
      <c r="D72" s="6">
        <f>D71+TrayWtInput!$F$3</f>
        <v>63</v>
      </c>
      <c r="E72" s="7">
        <f>IF(ISNUMBER(RR!E72),RR!E72,"")</f>
      </c>
      <c r="F72" s="6">
        <f ca="1" t="shared" si="10"/>
        <v>0</v>
      </c>
      <c r="G72" s="6">
        <f ca="1" t="shared" si="11"/>
      </c>
      <c r="H72" s="6">
        <f ca="1" t="shared" si="12"/>
        <v>0</v>
      </c>
      <c r="I72" s="6">
        <f ca="1" t="shared" si="13"/>
      </c>
      <c r="J72" s="6">
        <f ca="1" t="shared" si="14"/>
        <v>0</v>
      </c>
      <c r="K72" s="6">
        <f ca="1" t="shared" si="15"/>
      </c>
      <c r="L72" s="6">
        <f ca="1" t="shared" si="16"/>
        <v>0</v>
      </c>
      <c r="M72" s="6">
        <f ca="1" t="shared" si="17"/>
      </c>
      <c r="N72" s="6">
        <f ca="1" t="shared" si="18"/>
      </c>
      <c r="O72" s="6">
        <f t="shared" si="19"/>
        <v>0</v>
      </c>
    </row>
    <row r="73" spans="4:15" ht="12.75">
      <c r="D73" s="6">
        <f>D72+TrayWtInput!$F$3</f>
        <v>63.5</v>
      </c>
      <c r="E73" s="7">
        <f>IF(ISNUMBER(RR!E73),RR!E73,"")</f>
      </c>
      <c r="F73" s="6">
        <f ca="1" t="shared" si="10"/>
        <v>0</v>
      </c>
      <c r="G73" s="6">
        <f ca="1" t="shared" si="11"/>
      </c>
      <c r="H73" s="6">
        <f ca="1" t="shared" si="12"/>
        <v>0</v>
      </c>
      <c r="I73" s="6">
        <f ca="1" t="shared" si="13"/>
      </c>
      <c r="J73" s="6">
        <f ca="1" t="shared" si="14"/>
        <v>0</v>
      </c>
      <c r="K73" s="6">
        <f ca="1" t="shared" si="15"/>
      </c>
      <c r="L73" s="6">
        <f ca="1" t="shared" si="16"/>
        <v>0</v>
      </c>
      <c r="M73" s="6">
        <f ca="1" t="shared" si="17"/>
      </c>
      <c r="N73" s="6">
        <f ca="1" t="shared" si="18"/>
      </c>
      <c r="O73" s="6">
        <f t="shared" si="19"/>
        <v>0</v>
      </c>
    </row>
    <row r="74" spans="4:15" ht="12.75">
      <c r="D74" s="6">
        <f>D73+TrayWtInput!$F$3</f>
        <v>64</v>
      </c>
      <c r="E74" s="7">
        <f>IF(ISNUMBER(RR!E74),RR!E74,"")</f>
      </c>
      <c r="F74" s="6">
        <f ca="1" t="shared" si="10"/>
        <v>0</v>
      </c>
      <c r="G74" s="6">
        <f ca="1" t="shared" si="11"/>
      </c>
      <c r="H74" s="6">
        <f ca="1" t="shared" si="12"/>
        <v>0</v>
      </c>
      <c r="I74" s="6">
        <f ca="1" t="shared" si="13"/>
      </c>
      <c r="J74" s="6">
        <f ca="1" t="shared" si="14"/>
        <v>0</v>
      </c>
      <c r="K74" s="6">
        <f ca="1" t="shared" si="15"/>
      </c>
      <c r="L74" s="6">
        <f ca="1" t="shared" si="16"/>
        <v>0</v>
      </c>
      <c r="M74" s="6">
        <f ca="1" t="shared" si="17"/>
      </c>
      <c r="N74" s="6">
        <f ca="1" t="shared" si="18"/>
        <v>0</v>
      </c>
      <c r="O74" s="6">
        <f t="shared" si="19"/>
        <v>0</v>
      </c>
    </row>
    <row r="75" spans="4:15" ht="12.75">
      <c r="D75" s="6">
        <f>D74+TrayWtInput!$F$3</f>
        <v>64.5</v>
      </c>
      <c r="E75" s="7">
        <f>IF(ISNUMBER(RR!E75),RR!E75,"")</f>
      </c>
      <c r="F75" s="6">
        <f ca="1" t="shared" si="10"/>
        <v>0</v>
      </c>
      <c r="G75" s="6">
        <f ca="1" t="shared" si="11"/>
      </c>
      <c r="H75" s="6">
        <f ca="1" t="shared" si="12"/>
        <v>0</v>
      </c>
      <c r="I75" s="6">
        <f ca="1" t="shared" si="13"/>
      </c>
      <c r="J75" s="6">
        <f ca="1" t="shared" si="14"/>
        <v>0</v>
      </c>
      <c r="K75" s="6">
        <f ca="1" t="shared" si="15"/>
      </c>
      <c r="L75" s="6">
        <f ca="1" t="shared" si="16"/>
        <v>0</v>
      </c>
      <c r="M75" s="6">
        <f ca="1" t="shared" si="17"/>
      </c>
      <c r="N75" s="6">
        <f ca="1" t="shared" si="18"/>
        <v>0</v>
      </c>
      <c r="O75" s="6">
        <f t="shared" si="19"/>
        <v>0</v>
      </c>
    </row>
    <row r="76" spans="4:15" ht="12.75">
      <c r="D76" s="6">
        <f>D75+TrayWtInput!$F$3</f>
        <v>65</v>
      </c>
      <c r="E76" s="7">
        <f>IF(ISNUMBER(RR!E76),RR!E76,"")</f>
      </c>
      <c r="F76" s="6">
        <f ca="1" t="shared" si="10"/>
        <v>0</v>
      </c>
      <c r="G76" s="6">
        <f ca="1" t="shared" si="11"/>
      </c>
      <c r="H76" s="6">
        <f ca="1" t="shared" si="12"/>
        <v>0</v>
      </c>
      <c r="I76" s="6">
        <f ca="1" t="shared" si="13"/>
      </c>
      <c r="J76" s="6">
        <f ca="1" t="shared" si="14"/>
        <v>0</v>
      </c>
      <c r="K76" s="6">
        <f ca="1" t="shared" si="15"/>
      </c>
      <c r="L76" s="6">
        <f ca="1" t="shared" si="16"/>
        <v>0</v>
      </c>
      <c r="M76" s="6">
        <f ca="1" t="shared" si="17"/>
      </c>
      <c r="N76" s="6">
        <f ca="1" t="shared" si="18"/>
        <v>0</v>
      </c>
      <c r="O76" s="6">
        <f t="shared" si="19"/>
        <v>0</v>
      </c>
    </row>
    <row r="77" spans="4:15" ht="12.75">
      <c r="D77" s="6">
        <f>D76+TrayWtInput!$F$3</f>
        <v>65.5</v>
      </c>
      <c r="E77" s="7">
        <f>IF(ISNUMBER(RR!E77),RR!E77,"")</f>
      </c>
      <c r="F77" s="6">
        <f ca="1" t="shared" si="10"/>
        <v>0</v>
      </c>
      <c r="G77" s="6">
        <f ca="1" t="shared" si="11"/>
      </c>
      <c r="H77" s="6">
        <f ca="1" t="shared" si="12"/>
        <v>0</v>
      </c>
      <c r="I77" s="6">
        <f ca="1" t="shared" si="13"/>
      </c>
      <c r="J77" s="6">
        <f ca="1" t="shared" si="14"/>
        <v>0</v>
      </c>
      <c r="K77" s="6">
        <f ca="1" t="shared" si="15"/>
      </c>
      <c r="L77" s="6">
        <f ca="1" t="shared" si="16"/>
        <v>0</v>
      </c>
      <c r="M77" s="6">
        <f ca="1" t="shared" si="17"/>
      </c>
      <c r="N77" s="6">
        <f ca="1" t="shared" si="18"/>
        <v>0</v>
      </c>
      <c r="O77" s="6">
        <f t="shared" si="19"/>
        <v>0</v>
      </c>
    </row>
    <row r="78" spans="4:15" ht="12.75">
      <c r="D78" s="6">
        <f>D77+TrayWtInput!$F$3</f>
        <v>66</v>
      </c>
      <c r="E78" s="7">
        <f>IF(ISNUMBER(RR!E78),RR!E78,"")</f>
      </c>
      <c r="F78" s="6">
        <f ca="1" t="shared" si="10"/>
        <v>0</v>
      </c>
      <c r="G78" s="6">
        <f ca="1" t="shared" si="11"/>
      </c>
      <c r="H78" s="6">
        <f ca="1" t="shared" si="12"/>
        <v>0</v>
      </c>
      <c r="I78" s="6">
        <f ca="1" t="shared" si="13"/>
      </c>
      <c r="J78" s="6">
        <f ca="1" t="shared" si="14"/>
        <v>0</v>
      </c>
      <c r="K78" s="6">
        <f ca="1" t="shared" si="15"/>
      </c>
      <c r="L78" s="6">
        <f ca="1" t="shared" si="16"/>
        <v>0</v>
      </c>
      <c r="M78" s="6">
        <f ca="1" t="shared" si="17"/>
      </c>
      <c r="N78" s="6">
        <f ca="1" t="shared" si="18"/>
        <v>0</v>
      </c>
      <c r="O78" s="6">
        <f t="shared" si="19"/>
        <v>0</v>
      </c>
    </row>
    <row r="79" spans="4:15" ht="12.75">
      <c r="D79" s="6">
        <f>D78+TrayWtInput!$F$3</f>
        <v>66.5</v>
      </c>
      <c r="E79" s="7">
        <f>IF(ISNUMBER(RR!E79),RR!E79,"")</f>
      </c>
      <c r="F79" s="6">
        <f ca="1" t="shared" si="10"/>
        <v>0</v>
      </c>
      <c r="G79" s="6">
        <f ca="1" t="shared" si="11"/>
      </c>
      <c r="H79" s="6">
        <f ca="1" t="shared" si="12"/>
        <v>0</v>
      </c>
      <c r="I79" s="6">
        <f ca="1" t="shared" si="13"/>
      </c>
      <c r="J79" s="6">
        <f ca="1" t="shared" si="14"/>
        <v>0</v>
      </c>
      <c r="K79" s="6">
        <f ca="1" t="shared" si="15"/>
      </c>
      <c r="L79" s="6">
        <f ca="1" t="shared" si="16"/>
        <v>0</v>
      </c>
      <c r="M79" s="6">
        <f ca="1" t="shared" si="17"/>
      </c>
      <c r="N79" s="6">
        <f ca="1" t="shared" si="18"/>
        <v>0</v>
      </c>
      <c r="O79" s="6">
        <f t="shared" si="19"/>
        <v>0</v>
      </c>
    </row>
    <row r="80" spans="4:15" ht="12.75">
      <c r="D80" s="6">
        <f>D79+TrayWtInput!$F$3</f>
        <v>67</v>
      </c>
      <c r="E80" s="7">
        <f>IF(ISNUMBER(RR!E80),RR!E80,"")</f>
      </c>
      <c r="F80" s="6">
        <f ca="1" t="shared" si="10"/>
        <v>0</v>
      </c>
      <c r="G80" s="6">
        <f ca="1" t="shared" si="11"/>
      </c>
      <c r="H80" s="6">
        <f ca="1" t="shared" si="12"/>
        <v>0</v>
      </c>
      <c r="I80" s="6">
        <f ca="1" t="shared" si="13"/>
      </c>
      <c r="J80" s="6">
        <f ca="1" t="shared" si="14"/>
        <v>0</v>
      </c>
      <c r="K80" s="6">
        <f ca="1" t="shared" si="15"/>
      </c>
      <c r="L80" s="6">
        <f ca="1" t="shared" si="16"/>
        <v>0</v>
      </c>
      <c r="M80" s="6">
        <f ca="1" t="shared" si="17"/>
      </c>
      <c r="N80" s="6">
        <f ca="1" t="shared" si="18"/>
        <v>0</v>
      </c>
      <c r="O80" s="6">
        <f t="shared" si="19"/>
        <v>0</v>
      </c>
    </row>
    <row r="81" spans="4:15" ht="12.75">
      <c r="D81" s="6">
        <f>D80+TrayWtInput!$F$3</f>
        <v>67.5</v>
      </c>
      <c r="E81" s="7">
        <f>IF(ISNUMBER(RR!E81),RR!E81,"")</f>
      </c>
      <c r="F81" s="6">
        <f ca="1" t="shared" si="10"/>
        <v>0</v>
      </c>
      <c r="G81" s="6">
        <f ca="1" t="shared" si="11"/>
      </c>
      <c r="H81" s="6">
        <f ca="1" t="shared" si="12"/>
        <v>0</v>
      </c>
      <c r="I81" s="6">
        <f ca="1" t="shared" si="13"/>
      </c>
      <c r="J81" s="6">
        <f ca="1" t="shared" si="14"/>
        <v>0</v>
      </c>
      <c r="K81" s="6">
        <f ca="1" t="shared" si="15"/>
      </c>
      <c r="L81" s="6">
        <f ca="1" t="shared" si="16"/>
        <v>0</v>
      </c>
      <c r="M81" s="6">
        <f ca="1" t="shared" si="17"/>
      </c>
      <c r="N81" s="6">
        <f ca="1" t="shared" si="18"/>
        <v>0</v>
      </c>
      <c r="O81" s="6">
        <f t="shared" si="19"/>
        <v>0</v>
      </c>
    </row>
    <row r="82" spans="4:15" ht="12.75">
      <c r="D82" s="6">
        <f>D81+TrayWtInput!$F$3</f>
        <v>68</v>
      </c>
      <c r="E82" s="7">
        <f>IF(ISNUMBER(RR!E82),RR!E82,"")</f>
      </c>
      <c r="F82" s="6">
        <f ca="1" t="shared" si="10"/>
        <v>0</v>
      </c>
      <c r="G82" s="6">
        <f ca="1" t="shared" si="11"/>
      </c>
      <c r="H82" s="6">
        <f ca="1" t="shared" si="12"/>
        <v>0</v>
      </c>
      <c r="I82" s="6">
        <f ca="1" t="shared" si="13"/>
      </c>
      <c r="J82" s="6">
        <f ca="1" t="shared" si="14"/>
        <v>0</v>
      </c>
      <c r="K82" s="6">
        <f ca="1" t="shared" si="15"/>
      </c>
      <c r="L82" s="6">
        <f ca="1" t="shared" si="16"/>
        <v>0</v>
      </c>
      <c r="M82" s="6">
        <f ca="1" t="shared" si="17"/>
      </c>
      <c r="N82" s="6">
        <f ca="1" t="shared" si="18"/>
        <v>0</v>
      </c>
      <c r="O82" s="6">
        <f t="shared" si="19"/>
        <v>0</v>
      </c>
    </row>
    <row r="83" spans="4:15" ht="12.75">
      <c r="D83" s="6">
        <f>D82+TrayWtInput!$F$3</f>
        <v>68.5</v>
      </c>
      <c r="E83" s="7">
        <f>IF(ISNUMBER(RR!E83),RR!E83,"")</f>
      </c>
      <c r="F83" s="6">
        <f ca="1" t="shared" si="10"/>
        <v>0</v>
      </c>
      <c r="G83" s="6">
        <f ca="1" t="shared" si="11"/>
      </c>
      <c r="H83" s="6">
        <f ca="1" t="shared" si="12"/>
        <v>0</v>
      </c>
      <c r="I83" s="6">
        <f ca="1" t="shared" si="13"/>
      </c>
      <c r="J83" s="6">
        <f ca="1" t="shared" si="14"/>
        <v>0</v>
      </c>
      <c r="K83" s="6">
        <f ca="1" t="shared" si="15"/>
      </c>
      <c r="L83" s="6">
        <f ca="1" t="shared" si="16"/>
        <v>0</v>
      </c>
      <c r="M83" s="6">
        <f ca="1" t="shared" si="17"/>
      </c>
      <c r="N83" s="6">
        <f ca="1" t="shared" si="18"/>
        <v>0</v>
      </c>
      <c r="O83" s="6">
        <f t="shared" si="19"/>
        <v>0</v>
      </c>
    </row>
    <row r="84" spans="4:15" ht="12.75">
      <c r="D84" s="6">
        <f>D83+TrayWtInput!$F$3</f>
        <v>69</v>
      </c>
      <c r="E84" s="7">
        <f>IF(ISNUMBER(RR!E84),RR!E84,"")</f>
      </c>
      <c r="F84" s="6">
        <f ca="1" t="shared" si="10"/>
        <v>0</v>
      </c>
      <c r="G84" s="6">
        <f ca="1" t="shared" si="11"/>
      </c>
      <c r="H84" s="6">
        <f ca="1" t="shared" si="12"/>
        <v>0</v>
      </c>
      <c r="I84" s="6">
        <f ca="1" t="shared" si="13"/>
      </c>
      <c r="J84" s="6">
        <f ca="1" t="shared" si="14"/>
        <v>0</v>
      </c>
      <c r="K84" s="6">
        <f ca="1" t="shared" si="15"/>
      </c>
      <c r="L84" s="6">
        <f ca="1" t="shared" si="16"/>
        <v>0</v>
      </c>
      <c r="M84" s="6">
        <f ca="1" t="shared" si="17"/>
      </c>
      <c r="N84" s="6">
        <f ca="1" t="shared" si="18"/>
        <v>0</v>
      </c>
      <c r="O84" s="6">
        <f t="shared" si="19"/>
        <v>0</v>
      </c>
    </row>
    <row r="85" spans="2:15" ht="12.75">
      <c r="B85" s="9"/>
      <c r="D85" s="6">
        <f>D84+TrayWtInput!$F$3</f>
        <v>69.5</v>
      </c>
      <c r="E85" s="7">
        <f>IF(ISNUMBER(RR!E85),RR!E85,"")</f>
      </c>
      <c r="F85" s="6">
        <f ca="1" t="shared" si="10"/>
        <v>0</v>
      </c>
      <c r="G85" s="6">
        <f ca="1" t="shared" si="11"/>
      </c>
      <c r="H85" s="6">
        <f ca="1" t="shared" si="12"/>
        <v>0</v>
      </c>
      <c r="I85" s="6">
        <f ca="1" t="shared" si="13"/>
      </c>
      <c r="J85" s="6">
        <f ca="1" t="shared" si="14"/>
        <v>0</v>
      </c>
      <c r="K85" s="6">
        <f ca="1" t="shared" si="15"/>
      </c>
      <c r="L85" s="6">
        <f ca="1" t="shared" si="16"/>
        <v>0</v>
      </c>
      <c r="M85" s="6">
        <f ca="1" t="shared" si="17"/>
      </c>
      <c r="N85" s="6">
        <f ca="1" t="shared" si="18"/>
        <v>0</v>
      </c>
      <c r="O85" s="6">
        <f t="shared" si="19"/>
        <v>0</v>
      </c>
    </row>
    <row r="86" spans="4:15" ht="12.75">
      <c r="D86" s="6">
        <f>D85+TrayWtInput!$F$3</f>
        <v>70</v>
      </c>
      <c r="E86" s="7">
        <f>IF(ISNUMBER(RR!E86),RR!E86,"")</f>
      </c>
      <c r="F86" s="6">
        <f ca="1" t="shared" si="10"/>
        <v>0</v>
      </c>
      <c r="G86" s="6">
        <f ca="1" t="shared" si="11"/>
      </c>
      <c r="H86" s="6">
        <f ca="1" t="shared" si="12"/>
        <v>0</v>
      </c>
      <c r="I86" s="6">
        <f ca="1" t="shared" si="13"/>
      </c>
      <c r="J86" s="6">
        <f ca="1" t="shared" si="14"/>
        <v>0</v>
      </c>
      <c r="K86" s="6">
        <f ca="1" t="shared" si="15"/>
      </c>
      <c r="L86" s="6">
        <f ca="1" t="shared" si="16"/>
        <v>0</v>
      </c>
      <c r="M86" s="6">
        <f ca="1" t="shared" si="17"/>
      </c>
      <c r="N86" s="6">
        <f ca="1" t="shared" si="18"/>
        <v>0</v>
      </c>
      <c r="O86" s="6">
        <f t="shared" si="19"/>
        <v>0</v>
      </c>
    </row>
    <row r="87" spans="4:15" ht="12.75">
      <c r="D87" s="6">
        <f>D86+TrayWtInput!$F$3</f>
        <v>70.5</v>
      </c>
      <c r="E87" s="7">
        <f>IF(ISNUMBER(RR!E87),RR!E87,"")</f>
      </c>
      <c r="F87" s="6">
        <f ca="1" t="shared" si="10"/>
        <v>0</v>
      </c>
      <c r="G87" s="6">
        <f ca="1" t="shared" si="11"/>
      </c>
      <c r="H87" s="6">
        <f ca="1" t="shared" si="12"/>
        <v>0</v>
      </c>
      <c r="I87" s="6">
        <f ca="1" t="shared" si="13"/>
      </c>
      <c r="J87" s="6">
        <f ca="1" t="shared" si="14"/>
        <v>0</v>
      </c>
      <c r="K87" s="6">
        <f ca="1" t="shared" si="15"/>
      </c>
      <c r="L87" s="6">
        <f ca="1" t="shared" si="16"/>
        <v>0</v>
      </c>
      <c r="M87" s="6">
        <f ca="1" t="shared" si="17"/>
      </c>
      <c r="N87" s="6">
        <f ca="1" t="shared" si="18"/>
        <v>0</v>
      </c>
      <c r="O87" s="6">
        <f t="shared" si="19"/>
        <v>0</v>
      </c>
    </row>
    <row r="88" spans="4:15" ht="12.75">
      <c r="D88" s="6">
        <f>D87+TrayWtInput!$F$3</f>
        <v>71</v>
      </c>
      <c r="E88" s="7">
        <f>IF(ISNUMBER(RR!E88),RR!E88,"")</f>
      </c>
      <c r="F88" s="6">
        <f ca="1" t="shared" si="10"/>
        <v>0</v>
      </c>
      <c r="G88" s="6">
        <f ca="1" t="shared" si="11"/>
      </c>
      <c r="H88" s="6">
        <f ca="1" t="shared" si="12"/>
        <v>0</v>
      </c>
      <c r="I88" s="6">
        <f ca="1" t="shared" si="13"/>
      </c>
      <c r="J88" s="6">
        <f ca="1" t="shared" si="14"/>
        <v>0</v>
      </c>
      <c r="K88" s="6">
        <f ca="1" t="shared" si="15"/>
      </c>
      <c r="L88" s="6">
        <f ca="1" t="shared" si="16"/>
        <v>0</v>
      </c>
      <c r="M88" s="6">
        <f ca="1" t="shared" si="17"/>
      </c>
      <c r="N88" s="6">
        <f ca="1" t="shared" si="18"/>
        <v>0</v>
      </c>
      <c r="O88" s="6">
        <f t="shared" si="19"/>
        <v>0</v>
      </c>
    </row>
    <row r="89" spans="4:15" ht="12.75">
      <c r="D89" s="6">
        <f>D88+TrayWtInput!$F$3</f>
        <v>71.5</v>
      </c>
      <c r="E89" s="7">
        <f>IF(ISNUMBER(RR!E89),RR!E89,"")</f>
      </c>
      <c r="F89" s="6">
        <f ca="1" t="shared" si="10"/>
        <v>0</v>
      </c>
      <c r="G89" s="6">
        <f ca="1" t="shared" si="11"/>
      </c>
      <c r="H89" s="6">
        <f ca="1" t="shared" si="12"/>
        <v>0</v>
      </c>
      <c r="I89" s="6">
        <f ca="1" t="shared" si="13"/>
      </c>
      <c r="J89" s="6">
        <f ca="1" t="shared" si="14"/>
        <v>0</v>
      </c>
      <c r="K89" s="6">
        <f ca="1" t="shared" si="15"/>
      </c>
      <c r="L89" s="6">
        <f ca="1" t="shared" si="16"/>
        <v>0</v>
      </c>
      <c r="M89" s="6">
        <f ca="1" t="shared" si="17"/>
      </c>
      <c r="N89" s="6">
        <f ca="1" t="shared" si="18"/>
        <v>0</v>
      </c>
      <c r="O89" s="6">
        <f t="shared" si="19"/>
        <v>0</v>
      </c>
    </row>
    <row r="90" spans="4:15" ht="12.75">
      <c r="D90" s="6">
        <f>D89+TrayWtInput!$F$3</f>
        <v>72</v>
      </c>
      <c r="E90" s="7">
        <f>IF(ISNUMBER(RR!E90),RR!E90,"")</f>
      </c>
      <c r="F90" s="6">
        <f ca="1" t="shared" si="10"/>
        <v>0</v>
      </c>
      <c r="G90" s="6">
        <f ca="1" t="shared" si="11"/>
      </c>
      <c r="H90" s="6">
        <f ca="1" t="shared" si="12"/>
        <v>0</v>
      </c>
      <c r="I90" s="6">
        <f ca="1" t="shared" si="13"/>
      </c>
      <c r="J90" s="6">
        <f ca="1" t="shared" si="14"/>
        <v>0</v>
      </c>
      <c r="K90" s="6">
        <f ca="1" t="shared" si="15"/>
      </c>
      <c r="L90" s="6">
        <f ca="1" t="shared" si="16"/>
        <v>0</v>
      </c>
      <c r="M90" s="6">
        <f ca="1" t="shared" si="17"/>
      </c>
      <c r="N90" s="6">
        <f ca="1" t="shared" si="18"/>
        <v>0</v>
      </c>
      <c r="O90" s="6">
        <f t="shared" si="19"/>
        <v>0</v>
      </c>
    </row>
    <row r="91" spans="4:15" ht="12.75">
      <c r="D91" s="6">
        <f>D90+TrayWtInput!$F$3</f>
        <v>72.5</v>
      </c>
      <c r="E91" s="7">
        <f>IF(ISNUMBER(RR!E91),RR!E91,"")</f>
      </c>
      <c r="F91" s="6">
        <f ca="1" t="shared" si="10"/>
        <v>0</v>
      </c>
      <c r="G91" s="6">
        <f ca="1" t="shared" si="11"/>
      </c>
      <c r="H91" s="6">
        <f ca="1" t="shared" si="12"/>
        <v>0</v>
      </c>
      <c r="I91" s="6">
        <f ca="1" t="shared" si="13"/>
      </c>
      <c r="J91" s="6">
        <f ca="1" t="shared" si="14"/>
        <v>0</v>
      </c>
      <c r="K91" s="6">
        <f ca="1" t="shared" si="15"/>
      </c>
      <c r="L91" s="6">
        <f ca="1" t="shared" si="16"/>
        <v>0</v>
      </c>
      <c r="M91" s="6">
        <f ca="1" t="shared" si="17"/>
      </c>
      <c r="N91" s="6">
        <f ca="1" t="shared" si="18"/>
        <v>0</v>
      </c>
      <c r="O91" s="6">
        <f t="shared" si="19"/>
        <v>0</v>
      </c>
    </row>
    <row r="92" spans="4:15" ht="12.75">
      <c r="D92" s="6">
        <f>D91+TrayWtInput!$F$3</f>
        <v>73</v>
      </c>
      <c r="E92" s="7">
        <f>IF(ISNUMBER(RR!E92),RR!E92,"")</f>
      </c>
      <c r="F92" s="6">
        <f ca="1" t="shared" si="10"/>
        <v>0</v>
      </c>
      <c r="G92" s="6">
        <f ca="1" t="shared" si="11"/>
      </c>
      <c r="H92" s="6">
        <f ca="1" t="shared" si="12"/>
        <v>0</v>
      </c>
      <c r="I92" s="6">
        <f ca="1" t="shared" si="13"/>
      </c>
      <c r="J92" s="6">
        <f ca="1" t="shared" si="14"/>
        <v>0</v>
      </c>
      <c r="K92" s="6">
        <f ca="1" t="shared" si="15"/>
      </c>
      <c r="L92" s="6">
        <f ca="1" t="shared" si="16"/>
        <v>0</v>
      </c>
      <c r="M92" s="6">
        <f ca="1" t="shared" si="17"/>
      </c>
      <c r="N92" s="6">
        <f ca="1" t="shared" si="18"/>
        <v>0</v>
      </c>
      <c r="O92" s="6">
        <f t="shared" si="19"/>
        <v>0</v>
      </c>
    </row>
    <row r="93" spans="4:15" ht="12.75">
      <c r="D93" s="6">
        <f>D92+TrayWtInput!$F$3</f>
        <v>73.5</v>
      </c>
      <c r="E93" s="7">
        <f>IF(ISNUMBER(RR!E93),RR!E93,"")</f>
      </c>
      <c r="F93" s="6">
        <f ca="1" t="shared" si="10"/>
        <v>0</v>
      </c>
      <c r="G93" s="6">
        <f ca="1" t="shared" si="11"/>
      </c>
      <c r="H93" s="6">
        <f ca="1" t="shared" si="12"/>
        <v>0</v>
      </c>
      <c r="I93" s="6">
        <f ca="1" t="shared" si="13"/>
      </c>
      <c r="J93" s="6">
        <f ca="1" t="shared" si="14"/>
        <v>0</v>
      </c>
      <c r="K93" s="6">
        <f ca="1" t="shared" si="15"/>
      </c>
      <c r="L93" s="6">
        <f ca="1" t="shared" si="16"/>
        <v>0</v>
      </c>
      <c r="M93" s="6">
        <f ca="1" t="shared" si="17"/>
      </c>
      <c r="N93" s="6">
        <f ca="1" t="shared" si="18"/>
        <v>0</v>
      </c>
      <c r="O93" s="6">
        <f t="shared" si="19"/>
        <v>0</v>
      </c>
    </row>
    <row r="94" spans="4:15" ht="12.75">
      <c r="D94" s="6">
        <f>D93+TrayWtInput!$F$3</f>
        <v>74</v>
      </c>
      <c r="E94" s="7">
        <f>IF(ISNUMBER(RR!E94),RR!E94,"")</f>
      </c>
      <c r="F94" s="6">
        <f ca="1" t="shared" si="10"/>
        <v>0</v>
      </c>
      <c r="G94" s="6">
        <f ca="1" t="shared" si="11"/>
      </c>
      <c r="H94" s="6">
        <f ca="1" t="shared" si="12"/>
        <v>0</v>
      </c>
      <c r="I94" s="6">
        <f ca="1" t="shared" si="13"/>
      </c>
      <c r="J94" s="6">
        <f ca="1" t="shared" si="14"/>
        <v>0</v>
      </c>
      <c r="K94" s="6">
        <f ca="1" t="shared" si="15"/>
      </c>
      <c r="L94" s="6">
        <f ca="1" t="shared" si="16"/>
        <v>0</v>
      </c>
      <c r="M94" s="6">
        <f ca="1" t="shared" si="17"/>
      </c>
      <c r="N94" s="6">
        <f ca="1" t="shared" si="18"/>
        <v>0</v>
      </c>
      <c r="O94" s="6">
        <f t="shared" si="19"/>
        <v>0</v>
      </c>
    </row>
    <row r="95" spans="4:15" ht="12.75">
      <c r="D95" s="6">
        <f>D94+TrayWtInput!$F$3</f>
        <v>74.5</v>
      </c>
      <c r="E95" s="7">
        <f>IF(ISNUMBER(RR!E95),RR!E95,"")</f>
      </c>
      <c r="F95" s="6">
        <f ca="1" t="shared" si="10"/>
        <v>0</v>
      </c>
      <c r="G95" s="6">
        <f ca="1" t="shared" si="11"/>
      </c>
      <c r="H95" s="6">
        <f ca="1" t="shared" si="12"/>
        <v>0</v>
      </c>
      <c r="I95" s="6">
        <f ca="1" t="shared" si="13"/>
      </c>
      <c r="J95" s="6">
        <f ca="1" t="shared" si="14"/>
        <v>0</v>
      </c>
      <c r="K95" s="6">
        <f ca="1" t="shared" si="15"/>
      </c>
      <c r="L95" s="6">
        <f ca="1" t="shared" si="16"/>
        <v>0</v>
      </c>
      <c r="M95" s="6">
        <f ca="1" t="shared" si="17"/>
      </c>
      <c r="N95" s="6">
        <f ca="1" t="shared" si="18"/>
        <v>0</v>
      </c>
      <c r="O95" s="6">
        <f t="shared" si="19"/>
        <v>0</v>
      </c>
    </row>
    <row r="96" spans="4:15" ht="12.75">
      <c r="D96" s="6">
        <f>D95+TrayWtInput!$F$3</f>
        <v>75</v>
      </c>
      <c r="E96" s="7">
        <f>IF(ISNUMBER(RR!E96),RR!E96,"")</f>
      </c>
      <c r="F96" s="6">
        <f ca="1" t="shared" si="10"/>
        <v>0</v>
      </c>
      <c r="G96" s="6">
        <f ca="1" t="shared" si="11"/>
      </c>
      <c r="H96" s="6">
        <f ca="1" t="shared" si="12"/>
        <v>0</v>
      </c>
      <c r="I96" s="6">
        <f ca="1" t="shared" si="13"/>
      </c>
      <c r="J96" s="6">
        <f ca="1" t="shared" si="14"/>
        <v>0</v>
      </c>
      <c r="K96" s="6">
        <f ca="1" t="shared" si="15"/>
      </c>
      <c r="L96" s="6">
        <f ca="1" t="shared" si="16"/>
        <v>0</v>
      </c>
      <c r="M96" s="6">
        <f ca="1" t="shared" si="17"/>
      </c>
      <c r="N96" s="6">
        <f ca="1" t="shared" si="18"/>
        <v>0</v>
      </c>
      <c r="O96" s="6">
        <f t="shared" si="19"/>
        <v>0</v>
      </c>
    </row>
    <row r="97" spans="4:15" ht="12.75">
      <c r="D97" s="6">
        <f>D96+TrayWtInput!$F$3</f>
        <v>75.5</v>
      </c>
      <c r="E97" s="7">
        <f>IF(ISNUMBER(RR!E97),RR!E97,"")</f>
      </c>
      <c r="F97" s="6">
        <f ca="1" t="shared" si="10"/>
        <v>0</v>
      </c>
      <c r="G97" s="6">
        <f ca="1" t="shared" si="11"/>
      </c>
      <c r="H97" s="6">
        <f ca="1" t="shared" si="12"/>
        <v>0</v>
      </c>
      <c r="I97" s="6">
        <f ca="1" t="shared" si="13"/>
      </c>
      <c r="J97" s="6">
        <f ca="1" t="shared" si="14"/>
        <v>0</v>
      </c>
      <c r="K97" s="6">
        <f ca="1" t="shared" si="15"/>
      </c>
      <c r="L97" s="6">
        <f ca="1" t="shared" si="16"/>
        <v>0</v>
      </c>
      <c r="M97" s="6">
        <f ca="1" t="shared" si="17"/>
      </c>
      <c r="N97" s="6">
        <f ca="1" t="shared" si="18"/>
        <v>0</v>
      </c>
      <c r="O97" s="6">
        <f t="shared" si="19"/>
        <v>0</v>
      </c>
    </row>
    <row r="98" spans="4:15" ht="12.75">
      <c r="D98" s="6">
        <f>D97+TrayWtInput!$F$3</f>
        <v>76</v>
      </c>
      <c r="E98" s="7">
        <f>IF(ISNUMBER(RR!E98),RR!E98,"")</f>
      </c>
      <c r="F98" s="6">
        <f ca="1" t="shared" si="10"/>
        <v>0</v>
      </c>
      <c r="G98" s="6">
        <f ca="1" t="shared" si="11"/>
      </c>
      <c r="H98" s="6">
        <f ca="1" t="shared" si="12"/>
        <v>0</v>
      </c>
      <c r="I98" s="6">
        <f ca="1" t="shared" si="13"/>
      </c>
      <c r="J98" s="6">
        <f ca="1" t="shared" si="14"/>
        <v>0</v>
      </c>
      <c r="K98" s="6">
        <f ca="1" t="shared" si="15"/>
      </c>
      <c r="L98" s="6">
        <f ca="1" t="shared" si="16"/>
        <v>0</v>
      </c>
      <c r="M98" s="6">
        <f ca="1" t="shared" si="17"/>
      </c>
      <c r="N98" s="6">
        <f ca="1" t="shared" si="18"/>
        <v>0</v>
      </c>
      <c r="O98" s="6">
        <f t="shared" si="19"/>
        <v>0</v>
      </c>
    </row>
    <row r="99" spans="4:15" ht="12.75">
      <c r="D99" s="6">
        <f>D98+TrayWtInput!$F$3</f>
        <v>76.5</v>
      </c>
      <c r="E99" s="7">
        <f>IF(ISNUMBER(RR!E99),RR!E99,"")</f>
      </c>
      <c r="F99" s="6">
        <f ca="1" t="shared" si="10"/>
        <v>0</v>
      </c>
      <c r="G99" s="6">
        <f ca="1" t="shared" si="11"/>
      </c>
      <c r="H99" s="6">
        <f ca="1" t="shared" si="12"/>
        <v>0</v>
      </c>
      <c r="I99" s="6">
        <f ca="1" t="shared" si="13"/>
      </c>
      <c r="J99" s="6">
        <f ca="1" t="shared" si="14"/>
        <v>0</v>
      </c>
      <c r="K99" s="6">
        <f ca="1" t="shared" si="15"/>
      </c>
      <c r="L99" s="6">
        <f ca="1" t="shared" si="16"/>
        <v>0</v>
      </c>
      <c r="M99" s="6">
        <f ca="1" t="shared" si="17"/>
      </c>
      <c r="N99" s="6">
        <f ca="1" t="shared" si="18"/>
        <v>0</v>
      </c>
      <c r="O99" s="6">
        <f t="shared" si="19"/>
        <v>0</v>
      </c>
    </row>
    <row r="100" spans="4:15" ht="12.75">
      <c r="D100" s="6">
        <f>D99+TrayWtInput!$F$3</f>
        <v>77</v>
      </c>
      <c r="E100" s="7">
        <f>IF(ISNUMBER(RR!E100),RR!E100,"")</f>
      </c>
      <c r="F100" s="6">
        <f ca="1" t="shared" si="10"/>
        <v>0</v>
      </c>
      <c r="G100" s="6">
        <f ca="1" t="shared" si="11"/>
      </c>
      <c r="H100" s="6">
        <f ca="1" t="shared" si="12"/>
        <v>0</v>
      </c>
      <c r="I100" s="6">
        <f ca="1" t="shared" si="13"/>
      </c>
      <c r="J100" s="6">
        <f ca="1" t="shared" si="14"/>
        <v>0</v>
      </c>
      <c r="K100" s="6">
        <f ca="1" t="shared" si="15"/>
      </c>
      <c r="L100" s="6">
        <f ca="1" t="shared" si="16"/>
        <v>0</v>
      </c>
      <c r="M100" s="6">
        <f ca="1" t="shared" si="17"/>
      </c>
      <c r="N100" s="6">
        <f ca="1" t="shared" si="18"/>
        <v>0</v>
      </c>
      <c r="O100" s="6">
        <f t="shared" si="19"/>
        <v>0</v>
      </c>
    </row>
    <row r="101" spans="4:15" ht="12.75">
      <c r="D101" s="6">
        <f>D100+TrayWtInput!$F$3</f>
        <v>77.5</v>
      </c>
      <c r="E101" s="7">
        <f>IF(ISNUMBER(RR!E101),RR!E101,"")</f>
      </c>
      <c r="F101" s="6">
        <f ca="1" t="shared" si="10"/>
        <v>0</v>
      </c>
      <c r="G101" s="6">
        <f ca="1" t="shared" si="11"/>
      </c>
      <c r="H101" s="6">
        <f ca="1" t="shared" si="12"/>
        <v>0</v>
      </c>
      <c r="I101" s="6">
        <f ca="1" t="shared" si="13"/>
      </c>
      <c r="J101" s="6">
        <f ca="1" t="shared" si="14"/>
        <v>0</v>
      </c>
      <c r="K101" s="6">
        <f ca="1" t="shared" si="15"/>
      </c>
      <c r="L101" s="6">
        <f ca="1" t="shared" si="16"/>
        <v>0</v>
      </c>
      <c r="M101" s="6">
        <f ca="1" t="shared" si="17"/>
      </c>
      <c r="N101" s="6">
        <f ca="1" t="shared" si="18"/>
        <v>0</v>
      </c>
      <c r="O101" s="6">
        <f t="shared" si="19"/>
        <v>0</v>
      </c>
    </row>
    <row r="102" spans="4:15" ht="12.75">
      <c r="D102" s="6">
        <f>D101+TrayWtInput!$F$3</f>
        <v>78</v>
      </c>
      <c r="E102" s="7">
        <f>IF(ISNUMBER(RR!E102),RR!E102,"")</f>
      </c>
      <c r="F102" s="6">
        <f ca="1" t="shared" si="10"/>
        <v>0</v>
      </c>
      <c r="G102" s="6">
        <f ca="1" t="shared" si="11"/>
      </c>
      <c r="H102" s="6">
        <f ca="1" t="shared" si="12"/>
        <v>0</v>
      </c>
      <c r="I102" s="6">
        <f ca="1" t="shared" si="13"/>
      </c>
      <c r="J102" s="6">
        <f ca="1" t="shared" si="14"/>
        <v>0</v>
      </c>
      <c r="K102" s="6">
        <f ca="1" t="shared" si="15"/>
      </c>
      <c r="L102" s="6">
        <f ca="1" t="shared" si="16"/>
        <v>0</v>
      </c>
      <c r="M102" s="6">
        <f ca="1" t="shared" si="17"/>
      </c>
      <c r="N102" s="6">
        <f ca="1" t="shared" si="18"/>
        <v>0</v>
      </c>
      <c r="O102" s="6">
        <f t="shared" si="19"/>
        <v>0</v>
      </c>
    </row>
    <row r="103" spans="4:15" ht="12.75">
      <c r="D103" s="6">
        <f>D102+TrayWtInput!$F$3</f>
        <v>78.5</v>
      </c>
      <c r="E103" s="7">
        <f>IF(ISNUMBER(RR!E103),RR!E103,"")</f>
      </c>
      <c r="F103" s="6">
        <f ca="1" t="shared" si="10"/>
        <v>0</v>
      </c>
      <c r="G103" s="6">
        <f ca="1" t="shared" si="11"/>
      </c>
      <c r="H103" s="6">
        <f ca="1" t="shared" si="12"/>
        <v>0</v>
      </c>
      <c r="I103" s="6">
        <f ca="1" t="shared" si="13"/>
      </c>
      <c r="J103" s="6">
        <f ca="1" t="shared" si="14"/>
        <v>0</v>
      </c>
      <c r="K103" s="6">
        <f ca="1" t="shared" si="15"/>
      </c>
      <c r="L103" s="6">
        <f ca="1" t="shared" si="16"/>
        <v>0</v>
      </c>
      <c r="M103" s="6">
        <f ca="1" t="shared" si="17"/>
      </c>
      <c r="N103" s="6">
        <f ca="1" t="shared" si="18"/>
        <v>0</v>
      </c>
      <c r="O103" s="6">
        <f t="shared" si="19"/>
        <v>0</v>
      </c>
    </row>
    <row r="104" spans="4:15" ht="12.75">
      <c r="D104" s="6">
        <f>D103+TrayWtInput!$F$3</f>
        <v>79</v>
      </c>
      <c r="E104" s="7">
        <f>IF(ISNUMBER(RR!E104),RR!E104,"")</f>
      </c>
      <c r="F104" s="6">
        <f ca="1" t="shared" si="10"/>
        <v>0</v>
      </c>
      <c r="G104" s="6">
        <f ca="1" t="shared" si="11"/>
      </c>
      <c r="H104" s="6">
        <f ca="1" t="shared" si="12"/>
        <v>0</v>
      </c>
      <c r="I104" s="6">
        <f ca="1" t="shared" si="13"/>
      </c>
      <c r="J104" s="6">
        <f ca="1" t="shared" si="14"/>
        <v>0</v>
      </c>
      <c r="K104" s="6">
        <f ca="1" t="shared" si="15"/>
      </c>
      <c r="L104" s="6">
        <f ca="1" t="shared" si="16"/>
        <v>0</v>
      </c>
      <c r="M104" s="6">
        <f ca="1" t="shared" si="17"/>
      </c>
      <c r="N104" s="6">
        <f ca="1" t="shared" si="18"/>
        <v>0</v>
      </c>
      <c r="O104" s="6">
        <f t="shared" si="19"/>
        <v>0</v>
      </c>
    </row>
    <row r="105" spans="4:15" ht="12.75">
      <c r="D105" s="6">
        <f>D104+TrayWtInput!$F$3</f>
        <v>79.5</v>
      </c>
      <c r="E105" s="7">
        <f>IF(ISNUMBER(RR!E105),RR!E105,"")</f>
      </c>
      <c r="F105" s="6">
        <f ca="1" t="shared" si="10"/>
        <v>0</v>
      </c>
      <c r="G105" s="6">
        <f ca="1" t="shared" si="11"/>
      </c>
      <c r="H105" s="6">
        <f ca="1" t="shared" si="12"/>
        <v>0</v>
      </c>
      <c r="I105" s="6">
        <f ca="1" t="shared" si="13"/>
      </c>
      <c r="J105" s="6">
        <f ca="1" t="shared" si="14"/>
        <v>0</v>
      </c>
      <c r="K105" s="6">
        <f ca="1" t="shared" si="15"/>
      </c>
      <c r="L105" s="6">
        <f ca="1" t="shared" si="16"/>
        <v>0</v>
      </c>
      <c r="M105" s="6">
        <f ca="1" t="shared" si="17"/>
      </c>
      <c r="N105" s="6">
        <f ca="1" t="shared" si="18"/>
        <v>0</v>
      </c>
      <c r="O105" s="6">
        <f t="shared" si="19"/>
        <v>0</v>
      </c>
    </row>
    <row r="106" spans="4:15" ht="12.75">
      <c r="D106" s="6">
        <f>D105+TrayWtInput!$F$3</f>
        <v>80</v>
      </c>
      <c r="E106" s="7">
        <f>IF(ISNUMBER(RR!E106),RR!E106,"")</f>
      </c>
      <c r="F106" s="6">
        <f ca="1" t="shared" si="10"/>
        <v>0</v>
      </c>
      <c r="G106" s="6">
        <f ca="1" t="shared" si="11"/>
      </c>
      <c r="H106" s="6">
        <f ca="1" t="shared" si="12"/>
        <v>0</v>
      </c>
      <c r="I106" s="6">
        <f ca="1" t="shared" si="13"/>
      </c>
      <c r="J106" s="6">
        <f ca="1" t="shared" si="14"/>
        <v>0</v>
      </c>
      <c r="K106" s="6">
        <f ca="1" t="shared" si="15"/>
      </c>
      <c r="L106" s="6">
        <f ca="1" t="shared" si="16"/>
        <v>0</v>
      </c>
      <c r="M106" s="6">
        <f ca="1" t="shared" si="17"/>
      </c>
      <c r="N106" s="6">
        <f ca="1" t="shared" si="18"/>
        <v>0</v>
      </c>
      <c r="O106" s="6">
        <f t="shared" si="19"/>
        <v>0</v>
      </c>
    </row>
    <row r="107" spans="4:15" ht="12.75">
      <c r="D107" s="6">
        <f>D106+TrayWtInput!$F$3</f>
        <v>80.5</v>
      </c>
      <c r="E107" s="7">
        <f>IF(ISNUMBER(RR!E107),RR!E107,"")</f>
      </c>
      <c r="F107" s="6">
        <f ca="1" t="shared" si="10"/>
        <v>0</v>
      </c>
      <c r="G107" s="6">
        <f ca="1" t="shared" si="11"/>
      </c>
      <c r="H107" s="6">
        <f ca="1" t="shared" si="12"/>
        <v>0</v>
      </c>
      <c r="I107" s="6">
        <f ca="1" t="shared" si="13"/>
      </c>
      <c r="J107" s="6">
        <f ca="1" t="shared" si="14"/>
        <v>0</v>
      </c>
      <c r="K107" s="6">
        <f ca="1" t="shared" si="15"/>
      </c>
      <c r="L107" s="6">
        <f ca="1" t="shared" si="16"/>
        <v>0</v>
      </c>
      <c r="M107" s="6">
        <f ca="1" t="shared" si="17"/>
      </c>
      <c r="N107" s="6">
        <f ca="1" t="shared" si="18"/>
        <v>0</v>
      </c>
      <c r="O107" s="6">
        <f t="shared" si="19"/>
        <v>0</v>
      </c>
    </row>
    <row r="108" spans="4:15" ht="12.75">
      <c r="D108" s="6">
        <f>D107+TrayWtInput!$F$3</f>
        <v>81</v>
      </c>
      <c r="E108" s="7">
        <f>IF(ISNUMBER(RR!E108),RR!E108,"")</f>
      </c>
      <c r="F108" s="6">
        <f ca="1" t="shared" si="10"/>
        <v>0</v>
      </c>
      <c r="G108" s="6">
        <f ca="1" t="shared" si="11"/>
      </c>
      <c r="H108" s="6">
        <f ca="1" t="shared" si="12"/>
        <v>0</v>
      </c>
      <c r="I108" s="6">
        <f ca="1" t="shared" si="13"/>
      </c>
      <c r="J108" s="6">
        <f ca="1" t="shared" si="14"/>
        <v>0</v>
      </c>
      <c r="K108" s="6">
        <f ca="1" t="shared" si="15"/>
      </c>
      <c r="L108" s="6">
        <f ca="1" t="shared" si="16"/>
        <v>0</v>
      </c>
      <c r="M108" s="6">
        <f ca="1" t="shared" si="17"/>
      </c>
      <c r="N108" s="6">
        <f ca="1" t="shared" si="18"/>
        <v>0</v>
      </c>
      <c r="O108" s="6">
        <f t="shared" si="19"/>
        <v>0</v>
      </c>
    </row>
    <row r="109" spans="4:15" ht="12.75">
      <c r="D109" s="6">
        <f>D108+TrayWtInput!$F$3</f>
        <v>81.5</v>
      </c>
      <c r="E109" s="7">
        <f>IF(ISNUMBER(RR!E109),RR!E109,"")</f>
      </c>
      <c r="F109" s="6">
        <f ca="1" t="shared" si="10"/>
        <v>0</v>
      </c>
      <c r="G109" s="6">
        <f ca="1" t="shared" si="11"/>
      </c>
      <c r="H109" s="6">
        <f ca="1" t="shared" si="12"/>
        <v>0</v>
      </c>
      <c r="I109" s="6">
        <f ca="1" t="shared" si="13"/>
      </c>
      <c r="J109" s="6">
        <f ca="1" t="shared" si="14"/>
        <v>0</v>
      </c>
      <c r="K109" s="6">
        <f ca="1" t="shared" si="15"/>
      </c>
      <c r="L109" s="6">
        <f ca="1" t="shared" si="16"/>
        <v>0</v>
      </c>
      <c r="M109" s="6">
        <f ca="1" t="shared" si="17"/>
      </c>
      <c r="N109" s="6">
        <f ca="1" t="shared" si="18"/>
        <v>0</v>
      </c>
      <c r="O109" s="6">
        <f t="shared" si="19"/>
        <v>0</v>
      </c>
    </row>
    <row r="110" spans="4:15" ht="12.75">
      <c r="D110" s="6">
        <f>D109+TrayWtInput!$F$3</f>
        <v>82</v>
      </c>
      <c r="E110" s="7">
        <f>IF(ISNUMBER(RR!E110),RR!E110,"")</f>
      </c>
      <c r="F110" s="6">
        <f ca="1" t="shared" si="10"/>
        <v>0</v>
      </c>
      <c r="G110" s="6">
        <f ca="1" t="shared" si="11"/>
      </c>
      <c r="H110" s="6">
        <f ca="1" t="shared" si="12"/>
        <v>0</v>
      </c>
      <c r="I110" s="6">
        <f ca="1" t="shared" si="13"/>
      </c>
      <c r="J110" s="6">
        <f ca="1" t="shared" si="14"/>
        <v>0</v>
      </c>
      <c r="K110" s="6">
        <f ca="1" t="shared" si="15"/>
      </c>
      <c r="L110" s="6">
        <f ca="1" t="shared" si="16"/>
        <v>0</v>
      </c>
      <c r="M110" s="6">
        <f ca="1" t="shared" si="17"/>
      </c>
      <c r="N110" s="6">
        <f ca="1" t="shared" si="18"/>
        <v>0</v>
      </c>
      <c r="O110" s="6">
        <f t="shared" si="19"/>
        <v>0</v>
      </c>
    </row>
    <row r="111" spans="4:15" ht="12.75">
      <c r="D111" s="6">
        <f>D110+TrayWtInput!$F$3</f>
        <v>82.5</v>
      </c>
      <c r="E111" s="7">
        <f>IF(ISNUMBER(RR!E111),RR!E111,"")</f>
      </c>
      <c r="F111" s="6">
        <f ca="1" t="shared" si="10"/>
        <v>0</v>
      </c>
      <c r="G111" s="6">
        <f ca="1" t="shared" si="11"/>
      </c>
      <c r="H111" s="6">
        <f ca="1" t="shared" si="12"/>
        <v>0</v>
      </c>
      <c r="I111" s="6">
        <f ca="1" t="shared" si="13"/>
      </c>
      <c r="J111" s="6">
        <f ca="1" t="shared" si="14"/>
        <v>0</v>
      </c>
      <c r="K111" s="6">
        <f ca="1" t="shared" si="15"/>
      </c>
      <c r="L111" s="6">
        <f ca="1" t="shared" si="16"/>
        <v>0</v>
      </c>
      <c r="M111" s="6">
        <f ca="1" t="shared" si="17"/>
      </c>
      <c r="N111" s="6">
        <f ca="1" t="shared" si="18"/>
        <v>0</v>
      </c>
      <c r="O111" s="6">
        <f t="shared" si="19"/>
        <v>0</v>
      </c>
    </row>
    <row r="112" spans="4:15" ht="12.75">
      <c r="D112" s="6">
        <f>D111+TrayWtInput!$F$3</f>
        <v>83</v>
      </c>
      <c r="E112" s="7">
        <f>IF(ISNUMBER(RR!E112),RR!E112,"")</f>
      </c>
      <c r="F112" s="6">
        <f ca="1" t="shared" si="10"/>
        <v>0</v>
      </c>
      <c r="G112" s="6">
        <f ca="1" t="shared" si="11"/>
      </c>
      <c r="H112" s="6">
        <f ca="1" t="shared" si="12"/>
        <v>0</v>
      </c>
      <c r="I112" s="6">
        <f ca="1" t="shared" si="13"/>
      </c>
      <c r="J112" s="6">
        <f ca="1" t="shared" si="14"/>
        <v>0</v>
      </c>
      <c r="K112" s="6">
        <f ca="1" t="shared" si="15"/>
      </c>
      <c r="L112" s="6">
        <f ca="1" t="shared" si="16"/>
        <v>0</v>
      </c>
      <c r="M112" s="6">
        <f ca="1" t="shared" si="17"/>
      </c>
      <c r="N112" s="6">
        <f ca="1" t="shared" si="18"/>
        <v>0</v>
      </c>
      <c r="O112" s="6">
        <f t="shared" si="19"/>
        <v>0</v>
      </c>
    </row>
    <row r="113" spans="4:15" ht="12.75">
      <c r="D113" s="6">
        <f>D112+TrayWtInput!$F$3</f>
        <v>83.5</v>
      </c>
      <c r="E113" s="7">
        <f>IF(ISNUMBER(RR!E113),RR!E113,"")</f>
      </c>
      <c r="F113" s="6">
        <f ca="1" t="shared" si="10"/>
        <v>0</v>
      </c>
      <c r="G113" s="6">
        <f ca="1" t="shared" si="11"/>
      </c>
      <c r="H113" s="6">
        <f ca="1" t="shared" si="12"/>
        <v>0</v>
      </c>
      <c r="I113" s="6">
        <f ca="1" t="shared" si="13"/>
      </c>
      <c r="J113" s="6">
        <f ca="1" t="shared" si="14"/>
        <v>0</v>
      </c>
      <c r="K113" s="6">
        <f ca="1" t="shared" si="15"/>
      </c>
      <c r="L113" s="6">
        <f ca="1" t="shared" si="16"/>
        <v>0</v>
      </c>
      <c r="M113" s="6">
        <f ca="1" t="shared" si="17"/>
      </c>
      <c r="N113" s="6">
        <f ca="1" t="shared" si="18"/>
        <v>0</v>
      </c>
      <c r="O113" s="6">
        <f t="shared" si="19"/>
        <v>0</v>
      </c>
    </row>
    <row r="114" spans="4:15" ht="12.75">
      <c r="D114" s="6">
        <f>D113+TrayWtInput!$F$3</f>
        <v>84</v>
      </c>
      <c r="E114" s="7">
        <f>IF(ISNUMBER(RR!E114),RR!E114,"")</f>
      </c>
      <c r="F114" s="6">
        <f ca="1" t="shared" si="10"/>
        <v>0</v>
      </c>
      <c r="G114" s="6">
        <f ca="1" t="shared" si="11"/>
      </c>
      <c r="H114" s="6">
        <f ca="1" t="shared" si="12"/>
        <v>0</v>
      </c>
      <c r="I114" s="6">
        <f ca="1" t="shared" si="13"/>
      </c>
      <c r="J114" s="6">
        <f ca="1" t="shared" si="14"/>
        <v>0</v>
      </c>
      <c r="K114" s="6">
        <f ca="1" t="shared" si="15"/>
      </c>
      <c r="L114" s="6">
        <f ca="1" t="shared" si="16"/>
        <v>0</v>
      </c>
      <c r="M114" s="6">
        <f ca="1" t="shared" si="17"/>
      </c>
      <c r="N114" s="6">
        <f ca="1" t="shared" si="18"/>
        <v>0</v>
      </c>
      <c r="O114" s="6">
        <f t="shared" si="19"/>
        <v>0</v>
      </c>
    </row>
    <row r="115" spans="4:15" ht="12.75">
      <c r="D115" s="6">
        <f>D114+TrayWtInput!$F$3</f>
        <v>84.5</v>
      </c>
      <c r="E115" s="7">
        <f>IF(ISNUMBER(RR!E115),RR!E115,"")</f>
      </c>
      <c r="F115" s="6">
        <f ca="1" t="shared" si="10"/>
        <v>0</v>
      </c>
      <c r="G115" s="6">
        <f ca="1" t="shared" si="11"/>
      </c>
      <c r="H115" s="6">
        <f ca="1" t="shared" si="12"/>
        <v>0</v>
      </c>
      <c r="I115" s="6">
        <f ca="1" t="shared" si="13"/>
      </c>
      <c r="J115" s="6">
        <f ca="1" t="shared" si="14"/>
        <v>0</v>
      </c>
      <c r="K115" s="6">
        <f ca="1" t="shared" si="15"/>
      </c>
      <c r="L115" s="6">
        <f ca="1" t="shared" si="16"/>
        <v>0</v>
      </c>
      <c r="M115" s="6">
        <f ca="1" t="shared" si="17"/>
      </c>
      <c r="N115" s="6">
        <f ca="1" t="shared" si="18"/>
        <v>0</v>
      </c>
      <c r="O115" s="6">
        <f t="shared" si="19"/>
        <v>0</v>
      </c>
    </row>
    <row r="116" spans="4:15" ht="12.75">
      <c r="D116" s="6">
        <f>D115+TrayWtInput!$F$3</f>
        <v>85</v>
      </c>
      <c r="E116" s="7">
        <f>IF(ISNUMBER(RR!E116),RR!E116,"")</f>
      </c>
      <c r="F116" s="6">
        <f ca="1" t="shared" si="10"/>
        <v>0</v>
      </c>
      <c r="G116" s="6">
        <f ca="1" t="shared" si="11"/>
      </c>
      <c r="H116" s="6">
        <f ca="1" t="shared" si="12"/>
        <v>0</v>
      </c>
      <c r="I116" s="6">
        <f ca="1" t="shared" si="13"/>
      </c>
      <c r="J116" s="6">
        <f ca="1" t="shared" si="14"/>
        <v>0</v>
      </c>
      <c r="K116" s="6">
        <f ca="1" t="shared" si="15"/>
      </c>
      <c r="L116" s="6">
        <f ca="1" t="shared" si="16"/>
        <v>0</v>
      </c>
      <c r="M116" s="6">
        <f ca="1" t="shared" si="17"/>
      </c>
      <c r="N116" s="6">
        <f ca="1" t="shared" si="18"/>
        <v>0</v>
      </c>
      <c r="O116" s="6">
        <f t="shared" si="19"/>
        <v>0</v>
      </c>
    </row>
    <row r="117" spans="4:15" ht="12.75">
      <c r="D117" s="6">
        <f>D116+TrayWtInput!$F$3</f>
        <v>85.5</v>
      </c>
      <c r="E117" s="7">
        <f>IF(ISNUMBER(RR!E117),RR!E117,"")</f>
      </c>
      <c r="F117" s="6">
        <f ca="1" t="shared" si="10"/>
        <v>0</v>
      </c>
      <c r="G117" s="6">
        <f ca="1" t="shared" si="11"/>
      </c>
      <c r="H117" s="6">
        <f ca="1" t="shared" si="12"/>
        <v>0</v>
      </c>
      <c r="I117" s="6">
        <f ca="1" t="shared" si="13"/>
      </c>
      <c r="J117" s="6">
        <f ca="1" t="shared" si="14"/>
        <v>0</v>
      </c>
      <c r="K117" s="6">
        <f ca="1" t="shared" si="15"/>
      </c>
      <c r="L117" s="6">
        <f ca="1" t="shared" si="16"/>
        <v>0</v>
      </c>
      <c r="M117" s="6">
        <f ca="1" t="shared" si="17"/>
      </c>
      <c r="N117" s="6">
        <f ca="1" t="shared" si="18"/>
        <v>0</v>
      </c>
      <c r="O117" s="6">
        <f t="shared" si="19"/>
        <v>0</v>
      </c>
    </row>
    <row r="118" spans="4:15" ht="12.75">
      <c r="D118" s="6">
        <f>D117+TrayWtInput!$F$3</f>
        <v>86</v>
      </c>
      <c r="E118" s="7">
        <f>IF(ISNUMBER(RR!E118),RR!E118,"")</f>
      </c>
      <c r="F118" s="6">
        <f ca="1" t="shared" si="10"/>
        <v>0</v>
      </c>
      <c r="G118" s="6">
        <f ca="1" t="shared" si="11"/>
      </c>
      <c r="H118" s="6">
        <f ca="1" t="shared" si="12"/>
        <v>0</v>
      </c>
      <c r="I118" s="6">
        <f ca="1" t="shared" si="13"/>
      </c>
      <c r="J118" s="6">
        <f ca="1" t="shared" si="14"/>
        <v>0</v>
      </c>
      <c r="K118" s="6">
        <f ca="1" t="shared" si="15"/>
      </c>
      <c r="L118" s="6">
        <f ca="1" t="shared" si="16"/>
        <v>0</v>
      </c>
      <c r="M118" s="6">
        <f ca="1" t="shared" si="17"/>
      </c>
      <c r="N118" s="6">
        <f ca="1" t="shared" si="18"/>
        <v>0</v>
      </c>
      <c r="O118" s="6">
        <f t="shared" si="19"/>
        <v>0</v>
      </c>
    </row>
    <row r="119" spans="4:15" ht="12.75">
      <c r="D119" s="6">
        <f>D118+TrayWtInput!$F$3</f>
        <v>86.5</v>
      </c>
      <c r="E119" s="7">
        <f>IF(ISNUMBER(RR!E119),RR!E119,"")</f>
      </c>
      <c r="F119" s="6">
        <f ca="1" t="shared" si="10"/>
        <v>0</v>
      </c>
      <c r="G119" s="6">
        <f ca="1" t="shared" si="11"/>
      </c>
      <c r="H119" s="6">
        <f ca="1" t="shared" si="12"/>
        <v>0</v>
      </c>
      <c r="I119" s="6">
        <f ca="1" t="shared" si="13"/>
      </c>
      <c r="J119" s="6">
        <f ca="1" t="shared" si="14"/>
        <v>0</v>
      </c>
      <c r="K119" s="6">
        <f ca="1" t="shared" si="15"/>
      </c>
      <c r="L119" s="6">
        <f ca="1" t="shared" si="16"/>
        <v>0</v>
      </c>
      <c r="M119" s="6">
        <f ca="1" t="shared" si="17"/>
      </c>
      <c r="N119" s="6">
        <f ca="1" t="shared" si="18"/>
        <v>0</v>
      </c>
      <c r="O119" s="6">
        <f t="shared" si="19"/>
        <v>0</v>
      </c>
    </row>
    <row r="120" spans="4:15" ht="12.75">
      <c r="D120" s="6">
        <f>D119+TrayWtInput!$F$3</f>
        <v>87</v>
      </c>
      <c r="E120" s="7">
        <f>IF(ISNUMBER(RR!E120),RR!E120,"")</f>
      </c>
      <c r="F120" s="6">
        <f ca="1" t="shared" si="10"/>
        <v>0</v>
      </c>
      <c r="G120" s="6">
        <f ca="1" t="shared" si="11"/>
      </c>
      <c r="H120" s="6">
        <f ca="1" t="shared" si="12"/>
        <v>0</v>
      </c>
      <c r="I120" s="6">
        <f ca="1" t="shared" si="13"/>
      </c>
      <c r="J120" s="6">
        <f ca="1" t="shared" si="14"/>
        <v>0</v>
      </c>
      <c r="K120" s="6">
        <f ca="1" t="shared" si="15"/>
      </c>
      <c r="L120" s="6">
        <f ca="1" t="shared" si="16"/>
        <v>0</v>
      </c>
      <c r="M120" s="6">
        <f ca="1" t="shared" si="17"/>
      </c>
      <c r="N120" s="6">
        <f ca="1" t="shared" si="18"/>
        <v>0</v>
      </c>
      <c r="O120" s="6">
        <f t="shared" si="19"/>
        <v>0</v>
      </c>
    </row>
    <row r="121" spans="4:15" ht="12.75">
      <c r="D121" s="6">
        <f>D120+TrayWtInput!$F$3</f>
        <v>87.5</v>
      </c>
      <c r="E121" s="7">
        <f>IF(ISNUMBER(RR!E121),RR!E121,"")</f>
      </c>
      <c r="F121" s="6">
        <f ca="1" t="shared" si="10"/>
        <v>0</v>
      </c>
      <c r="G121" s="6">
        <f ca="1" t="shared" si="11"/>
      </c>
      <c r="H121" s="6">
        <f ca="1" t="shared" si="12"/>
        <v>0</v>
      </c>
      <c r="I121" s="6">
        <f ca="1" t="shared" si="13"/>
      </c>
      <c r="J121" s="6">
        <f ca="1" t="shared" si="14"/>
        <v>0</v>
      </c>
      <c r="K121" s="6">
        <f ca="1" t="shared" si="15"/>
      </c>
      <c r="L121" s="6">
        <f ca="1" t="shared" si="16"/>
        <v>0</v>
      </c>
      <c r="M121" s="6">
        <f ca="1" t="shared" si="17"/>
      </c>
      <c r="N121" s="6">
        <f ca="1" t="shared" si="18"/>
        <v>0</v>
      </c>
      <c r="O121" s="6">
        <f t="shared" si="19"/>
        <v>0</v>
      </c>
    </row>
    <row r="122" spans="4:15" ht="12.75">
      <c r="D122" s="6">
        <f>D121+TrayWtInput!$F$3</f>
        <v>88</v>
      </c>
      <c r="E122" s="7">
        <f>IF(ISNUMBER(RR!E122),RR!E122,"")</f>
      </c>
      <c r="F122" s="6">
        <f ca="1" t="shared" si="10"/>
        <v>0</v>
      </c>
      <c r="G122" s="6">
        <f ca="1" t="shared" si="11"/>
      </c>
      <c r="H122" s="6">
        <f ca="1" t="shared" si="12"/>
        <v>0</v>
      </c>
      <c r="I122" s="6">
        <f ca="1" t="shared" si="13"/>
      </c>
      <c r="J122" s="6">
        <f ca="1" t="shared" si="14"/>
        <v>0</v>
      </c>
      <c r="K122" s="6">
        <f ca="1" t="shared" si="15"/>
      </c>
      <c r="L122" s="6">
        <f ca="1" t="shared" si="16"/>
        <v>0</v>
      </c>
      <c r="M122" s="6">
        <f ca="1" t="shared" si="17"/>
      </c>
      <c r="N122" s="6">
        <f ca="1" t="shared" si="18"/>
        <v>0</v>
      </c>
      <c r="O122" s="6">
        <f t="shared" si="19"/>
        <v>0</v>
      </c>
    </row>
    <row r="123" spans="4:15" ht="12.75">
      <c r="D123" s="6">
        <f>D122+TrayWtInput!$F$3</f>
        <v>88.5</v>
      </c>
      <c r="E123" s="7">
        <f>IF(ISNUMBER(RR!E123),RR!E123,"")</f>
      </c>
      <c r="F123" s="6">
        <f ca="1" t="shared" si="10"/>
        <v>0</v>
      </c>
      <c r="G123" s="6">
        <f ca="1" t="shared" si="11"/>
      </c>
      <c r="H123" s="6">
        <f ca="1" t="shared" si="12"/>
        <v>0</v>
      </c>
      <c r="I123" s="6">
        <f ca="1" t="shared" si="13"/>
      </c>
      <c r="J123" s="6">
        <f ca="1" t="shared" si="14"/>
        <v>0</v>
      </c>
      <c r="K123" s="6">
        <f ca="1" t="shared" si="15"/>
      </c>
      <c r="L123" s="6">
        <f ca="1" t="shared" si="16"/>
        <v>0</v>
      </c>
      <c r="M123" s="6">
        <f ca="1" t="shared" si="17"/>
      </c>
      <c r="N123" s="6">
        <f ca="1" t="shared" si="18"/>
        <v>0</v>
      </c>
      <c r="O123" s="6">
        <f t="shared" si="19"/>
        <v>0</v>
      </c>
    </row>
    <row r="124" spans="4:15" ht="12.75">
      <c r="D124" s="6">
        <f>D123+TrayWtInput!$F$3</f>
        <v>89</v>
      </c>
      <c r="E124" s="7">
        <f>IF(ISNUMBER(RR!E124),RR!E124,"")</f>
      </c>
      <c r="F124" s="6">
        <f ca="1" t="shared" si="10"/>
        <v>0</v>
      </c>
      <c r="G124" s="6">
        <f ca="1" t="shared" si="11"/>
      </c>
      <c r="H124" s="6">
        <f ca="1" t="shared" si="12"/>
        <v>0</v>
      </c>
      <c r="I124" s="6">
        <f ca="1" t="shared" si="13"/>
      </c>
      <c r="J124" s="6">
        <f ca="1" t="shared" si="14"/>
        <v>0</v>
      </c>
      <c r="K124" s="6">
        <f ca="1" t="shared" si="15"/>
      </c>
      <c r="L124" s="6">
        <f ca="1" t="shared" si="16"/>
        <v>0</v>
      </c>
      <c r="M124" s="6">
        <f ca="1" t="shared" si="17"/>
      </c>
      <c r="N124" s="6">
        <f ca="1" t="shared" si="18"/>
        <v>0</v>
      </c>
      <c r="O124" s="6">
        <f t="shared" si="19"/>
        <v>0</v>
      </c>
    </row>
    <row r="125" spans="4:15" ht="12.75">
      <c r="D125" s="6">
        <f>D124+TrayWtInput!$F$3</f>
        <v>89.5</v>
      </c>
      <c r="E125" s="7">
        <f>IF(ISNUMBER(RR!E125),RR!E125,"")</f>
      </c>
      <c r="F125" s="6">
        <f ca="1" t="shared" si="10"/>
        <v>0</v>
      </c>
      <c r="G125" s="6">
        <f ca="1" t="shared" si="11"/>
      </c>
      <c r="H125" s="6">
        <f ca="1" t="shared" si="12"/>
        <v>0</v>
      </c>
      <c r="I125" s="6">
        <f ca="1" t="shared" si="13"/>
      </c>
      <c r="J125" s="6">
        <f ca="1" t="shared" si="14"/>
        <v>0</v>
      </c>
      <c r="K125" s="6">
        <f ca="1" t="shared" si="15"/>
      </c>
      <c r="L125" s="6">
        <f ca="1" t="shared" si="16"/>
        <v>0</v>
      </c>
      <c r="M125" s="6">
        <f ca="1" t="shared" si="17"/>
      </c>
      <c r="N125" s="6">
        <f ca="1" t="shared" si="18"/>
        <v>0</v>
      </c>
      <c r="O125" s="6">
        <f t="shared" si="19"/>
        <v>0</v>
      </c>
    </row>
    <row r="126" spans="4:15" ht="12.75">
      <c r="D126" s="6">
        <f>D125+TrayWtInput!$F$3</f>
        <v>90</v>
      </c>
      <c r="E126" s="7">
        <f>IF(ISNUMBER(RR!E126),RR!E126,"")</f>
      </c>
      <c r="F126" s="6">
        <f ca="1" t="shared" si="10"/>
        <v>0</v>
      </c>
      <c r="G126" s="6">
        <f ca="1" t="shared" si="11"/>
      </c>
      <c r="H126" s="6">
        <f ca="1" t="shared" si="12"/>
        <v>0</v>
      </c>
      <c r="I126" s="6">
        <f ca="1" t="shared" si="13"/>
      </c>
      <c r="J126" s="6">
        <f ca="1" t="shared" si="14"/>
        <v>0</v>
      </c>
      <c r="K126" s="6">
        <f ca="1" t="shared" si="15"/>
      </c>
      <c r="L126" s="6">
        <f ca="1" t="shared" si="16"/>
        <v>0</v>
      </c>
      <c r="M126" s="6">
        <f ca="1" t="shared" si="17"/>
      </c>
      <c r="N126" s="6">
        <f ca="1" t="shared" si="18"/>
        <v>0</v>
      </c>
      <c r="O126" s="6">
        <f t="shared" si="19"/>
        <v>0</v>
      </c>
    </row>
    <row r="127" spans="4:15" ht="12.75">
      <c r="D127" s="6">
        <f>D126+TrayWtInput!$F$3</f>
        <v>90.5</v>
      </c>
      <c r="E127" s="7">
        <f>IF(ISNUMBER(RR!E127),RR!E127,"")</f>
      </c>
      <c r="F127" s="6">
        <f ca="1" t="shared" si="10"/>
        <v>0</v>
      </c>
      <c r="G127" s="6">
        <f ca="1" t="shared" si="11"/>
      </c>
      <c r="H127" s="6">
        <f ca="1" t="shared" si="12"/>
        <v>0</v>
      </c>
      <c r="I127" s="6">
        <f ca="1" t="shared" si="13"/>
      </c>
      <c r="J127" s="6">
        <f ca="1" t="shared" si="14"/>
        <v>0</v>
      </c>
      <c r="K127" s="6">
        <f ca="1" t="shared" si="15"/>
      </c>
      <c r="L127" s="6">
        <f ca="1" t="shared" si="16"/>
        <v>0</v>
      </c>
      <c r="M127" s="6">
        <f ca="1" t="shared" si="17"/>
      </c>
      <c r="N127" s="6">
        <f ca="1" t="shared" si="18"/>
        <v>0</v>
      </c>
      <c r="O127" s="6">
        <f t="shared" si="19"/>
        <v>0</v>
      </c>
    </row>
    <row r="128" spans="4:15" ht="12.75">
      <c r="D128" s="6">
        <f>D127+TrayWtInput!$F$3</f>
        <v>91</v>
      </c>
      <c r="E128" s="7">
        <f>IF(ISNUMBER(RR!E128),RR!E128,"")</f>
      </c>
      <c r="F128" s="6">
        <f ca="1" t="shared" si="10"/>
        <v>0</v>
      </c>
      <c r="G128" s="6">
        <f ca="1" t="shared" si="11"/>
      </c>
      <c r="H128" s="6">
        <f ca="1" t="shared" si="12"/>
        <v>0</v>
      </c>
      <c r="I128" s="6">
        <f ca="1" t="shared" si="13"/>
      </c>
      <c r="J128" s="6">
        <f ca="1" t="shared" si="14"/>
        <v>0</v>
      </c>
      <c r="K128" s="6">
        <f ca="1" t="shared" si="15"/>
      </c>
      <c r="L128" s="6">
        <f ca="1" t="shared" si="16"/>
        <v>0</v>
      </c>
      <c r="M128" s="6">
        <f ca="1" t="shared" si="17"/>
      </c>
      <c r="N128" s="6">
        <f ca="1" t="shared" si="18"/>
        <v>0</v>
      </c>
      <c r="O128" s="6">
        <f t="shared" si="19"/>
        <v>0</v>
      </c>
    </row>
    <row r="129" spans="4:15" ht="12.75">
      <c r="D129" s="6">
        <f>D128+TrayWtInput!$F$3</f>
        <v>91.5</v>
      </c>
      <c r="E129" s="7">
        <f>IF(ISNUMBER(RR!E129),RR!E129,"")</f>
      </c>
      <c r="F129" s="6">
        <f ca="1" t="shared" si="10"/>
        <v>0</v>
      </c>
      <c r="G129" s="6">
        <f ca="1" t="shared" si="11"/>
      </c>
      <c r="H129" s="6">
        <f ca="1" t="shared" si="12"/>
        <v>0</v>
      </c>
      <c r="I129" s="6">
        <f ca="1" t="shared" si="13"/>
      </c>
      <c r="J129" s="6">
        <f ca="1" t="shared" si="14"/>
        <v>0</v>
      </c>
      <c r="K129" s="6">
        <f ca="1" t="shared" si="15"/>
      </c>
      <c r="L129" s="6">
        <f ca="1" t="shared" si="16"/>
        <v>0</v>
      </c>
      <c r="M129" s="6">
        <f ca="1" t="shared" si="17"/>
      </c>
      <c r="N129" s="6">
        <f ca="1" t="shared" si="18"/>
        <v>0</v>
      </c>
      <c r="O129" s="6">
        <f t="shared" si="19"/>
        <v>0</v>
      </c>
    </row>
    <row r="130" spans="4:15" ht="12.75">
      <c r="D130" s="6">
        <f>D129+TrayWtInput!$F$3</f>
        <v>92</v>
      </c>
      <c r="E130" s="7">
        <f>IF(ISNUMBER(RR!E130),RR!E130,"")</f>
      </c>
      <c r="F130" s="6">
        <f aca="true" ca="1" t="shared" si="20" ref="F130:F193">IF(-2*ROW()+F$1*bout/traydist+trays+3+ROW()&gt;1,OFFSET($E130,-2*ROW()+F$1*bout/traydist+trays+3,0),0)</f>
        <v>0</v>
      </c>
      <c r="G130" s="6">
        <f aca="true" ca="1" t="shared" si="21" ref="G130:G193">IF(ROW()-1&gt;bout*G$1/traydist,OFFSET($E130,-bout*G$1/traydist,0),0)</f>
      </c>
      <c r="H130" s="6">
        <f aca="true" ca="1" t="shared" si="22" ref="H130:H193">IF(-2*ROW()+H$1*bout/traydist+trays+3+ROW()&gt;1,OFFSET($E130,-2*ROW()+H$1*bout/traydist+trays+3,0),0)</f>
        <v>0</v>
      </c>
      <c r="I130" s="6">
        <f aca="true" ca="1" t="shared" si="23" ref="I130:I193">IF(ROW()-1&gt;bout*I$1/traydist,OFFSET($E130,-bout*I$1/traydist,0),0)</f>
      </c>
      <c r="J130" s="6">
        <f aca="true" ca="1" t="shared" si="24" ref="J130:J193">IF(-2*ROW()+J$1*bout/traydist+trays+3+ROW()&gt;1,OFFSET($E130,-2*ROW()+J$1*bout/traydist+trays+3,0),0)</f>
        <v>0</v>
      </c>
      <c r="K130" s="6">
        <f aca="true" ca="1" t="shared" si="25" ref="K130:K193">IF(ROW()-1&gt;bout*K$1/traydist,OFFSET($E130,-bout*K$1/traydist,0),0)</f>
      </c>
      <c r="L130" s="6">
        <f aca="true" ca="1" t="shared" si="26" ref="L130:L193">IF(-2*ROW()+L$1*bout/traydist+trays+3+ROW()&gt;1,OFFSET($E130,-2*ROW()+L$1*bout/traydist+trays+3,0),0)</f>
        <v>0</v>
      </c>
      <c r="M130" s="6">
        <f aca="true" ca="1" t="shared" si="27" ref="M130:M193">IF(ROW()-1&gt;bout*M$1/traydist,OFFSET($E130,-bout*M$1/traydist,0),0)</f>
      </c>
      <c r="N130" s="6">
        <f aca="true" ca="1" t="shared" si="28" ref="N130:N193">IF(-2*ROW()+N$1*bout/traydist+trays+3+ROW()&gt;1,OFFSET($E130,-2*ROW()+N$1*bout/traydist+trays+3,0),0)</f>
        <v>0</v>
      </c>
      <c r="O130" s="6">
        <f aca="true" t="shared" si="29" ref="O130:O193">SUM(E130:N130)</f>
        <v>0</v>
      </c>
    </row>
    <row r="131" spans="4:15" ht="12.75">
      <c r="D131" s="6">
        <f>D130+TrayWtInput!$F$3</f>
        <v>92.5</v>
      </c>
      <c r="E131" s="7">
        <f>IF(ISNUMBER(RR!E131),RR!E131,"")</f>
      </c>
      <c r="F131" s="6">
        <f ca="1" t="shared" si="20"/>
        <v>0</v>
      </c>
      <c r="G131" s="6">
        <f ca="1" t="shared" si="21"/>
      </c>
      <c r="H131" s="6">
        <f ca="1" t="shared" si="22"/>
        <v>0</v>
      </c>
      <c r="I131" s="6">
        <f ca="1" t="shared" si="23"/>
      </c>
      <c r="J131" s="6">
        <f ca="1" t="shared" si="24"/>
        <v>0</v>
      </c>
      <c r="K131" s="6">
        <f ca="1" t="shared" si="25"/>
      </c>
      <c r="L131" s="6">
        <f ca="1" t="shared" si="26"/>
        <v>0</v>
      </c>
      <c r="M131" s="6">
        <f ca="1" t="shared" si="27"/>
      </c>
      <c r="N131" s="6">
        <f ca="1" t="shared" si="28"/>
        <v>0</v>
      </c>
      <c r="O131" s="6">
        <f t="shared" si="29"/>
        <v>0</v>
      </c>
    </row>
    <row r="132" spans="4:15" ht="12.75">
      <c r="D132" s="6">
        <f>D131+TrayWtInput!$F$3</f>
        <v>93</v>
      </c>
      <c r="E132" s="7">
        <f>IF(ISNUMBER(RR!E132),RR!E132,"")</f>
      </c>
      <c r="F132" s="6">
        <f ca="1" t="shared" si="20"/>
        <v>0</v>
      </c>
      <c r="G132" s="6">
        <f ca="1" t="shared" si="21"/>
      </c>
      <c r="H132" s="6">
        <f ca="1" t="shared" si="22"/>
        <v>0</v>
      </c>
      <c r="I132" s="6">
        <f ca="1" t="shared" si="23"/>
      </c>
      <c r="J132" s="6">
        <f ca="1" t="shared" si="24"/>
        <v>0</v>
      </c>
      <c r="K132" s="6">
        <f ca="1" t="shared" si="25"/>
      </c>
      <c r="L132" s="6">
        <f ca="1" t="shared" si="26"/>
        <v>0</v>
      </c>
      <c r="M132" s="6">
        <f ca="1" t="shared" si="27"/>
      </c>
      <c r="N132" s="6">
        <f ca="1" t="shared" si="28"/>
        <v>0</v>
      </c>
      <c r="O132" s="6">
        <f t="shared" si="29"/>
        <v>0</v>
      </c>
    </row>
    <row r="133" spans="4:15" ht="12.75">
      <c r="D133" s="6">
        <f>D132+TrayWtInput!$F$3</f>
        <v>93.5</v>
      </c>
      <c r="E133" s="7">
        <f>IF(ISNUMBER(RR!E133),RR!E133,"")</f>
      </c>
      <c r="F133" s="6">
        <f ca="1" t="shared" si="20"/>
        <v>0</v>
      </c>
      <c r="G133" s="6">
        <f ca="1" t="shared" si="21"/>
      </c>
      <c r="H133" s="6">
        <f ca="1" t="shared" si="22"/>
        <v>0</v>
      </c>
      <c r="I133" s="6">
        <f ca="1" t="shared" si="23"/>
      </c>
      <c r="J133" s="6">
        <f ca="1" t="shared" si="24"/>
        <v>0</v>
      </c>
      <c r="K133" s="6">
        <f ca="1" t="shared" si="25"/>
      </c>
      <c r="L133" s="6">
        <f ca="1" t="shared" si="26"/>
        <v>0</v>
      </c>
      <c r="M133" s="6">
        <f ca="1" t="shared" si="27"/>
      </c>
      <c r="N133" s="6">
        <f ca="1" t="shared" si="28"/>
        <v>0</v>
      </c>
      <c r="O133" s="6">
        <f t="shared" si="29"/>
        <v>0</v>
      </c>
    </row>
    <row r="134" spans="4:15" ht="12.75">
      <c r="D134" s="6">
        <f>D133+TrayWtInput!$F$3</f>
        <v>94</v>
      </c>
      <c r="E134" s="7">
        <f>IF(ISNUMBER(RR!E134),RR!E134,"")</f>
      </c>
      <c r="F134" s="6">
        <f ca="1" t="shared" si="20"/>
        <v>0</v>
      </c>
      <c r="G134" s="6">
        <f ca="1" t="shared" si="21"/>
      </c>
      <c r="H134" s="6">
        <f ca="1" t="shared" si="22"/>
        <v>0</v>
      </c>
      <c r="I134" s="6">
        <f ca="1" t="shared" si="23"/>
      </c>
      <c r="J134" s="6">
        <f ca="1" t="shared" si="24"/>
        <v>0</v>
      </c>
      <c r="K134" s="6">
        <f ca="1" t="shared" si="25"/>
      </c>
      <c r="L134" s="6">
        <f ca="1" t="shared" si="26"/>
        <v>0</v>
      </c>
      <c r="M134" s="6">
        <f ca="1" t="shared" si="27"/>
      </c>
      <c r="N134" s="6">
        <f ca="1" t="shared" si="28"/>
        <v>0</v>
      </c>
      <c r="O134" s="6">
        <f t="shared" si="29"/>
        <v>0</v>
      </c>
    </row>
    <row r="135" spans="4:15" ht="12.75">
      <c r="D135" s="6">
        <f>D134+TrayWtInput!$F$3</f>
        <v>94.5</v>
      </c>
      <c r="E135" s="7">
        <f>IF(ISNUMBER(RR!E135),RR!E135,"")</f>
      </c>
      <c r="F135" s="6">
        <f ca="1" t="shared" si="20"/>
        <v>0</v>
      </c>
      <c r="G135" s="6">
        <f ca="1" t="shared" si="21"/>
      </c>
      <c r="H135" s="6">
        <f ca="1" t="shared" si="22"/>
        <v>0</v>
      </c>
      <c r="I135" s="6">
        <f ca="1" t="shared" si="23"/>
      </c>
      <c r="J135" s="6">
        <f ca="1" t="shared" si="24"/>
        <v>0</v>
      </c>
      <c r="K135" s="6">
        <f ca="1" t="shared" si="25"/>
      </c>
      <c r="L135" s="6">
        <f ca="1" t="shared" si="26"/>
        <v>0</v>
      </c>
      <c r="M135" s="6">
        <f ca="1" t="shared" si="27"/>
      </c>
      <c r="N135" s="6">
        <f ca="1" t="shared" si="28"/>
        <v>0</v>
      </c>
      <c r="O135" s="6">
        <f t="shared" si="29"/>
        <v>0</v>
      </c>
    </row>
    <row r="136" spans="4:15" ht="12.75">
      <c r="D136" s="6">
        <f>D135+TrayWtInput!$F$3</f>
        <v>95</v>
      </c>
      <c r="E136" s="7">
        <f>IF(ISNUMBER(RR!E136),RR!E136,"")</f>
      </c>
      <c r="F136" s="6">
        <f ca="1" t="shared" si="20"/>
        <v>0</v>
      </c>
      <c r="G136" s="6">
        <f ca="1" t="shared" si="21"/>
      </c>
      <c r="H136" s="6">
        <f ca="1" t="shared" si="22"/>
        <v>0</v>
      </c>
      <c r="I136" s="6">
        <f ca="1" t="shared" si="23"/>
      </c>
      <c r="J136" s="6">
        <f ca="1" t="shared" si="24"/>
        <v>0</v>
      </c>
      <c r="K136" s="6">
        <f ca="1" t="shared" si="25"/>
      </c>
      <c r="L136" s="6">
        <f ca="1" t="shared" si="26"/>
        <v>0</v>
      </c>
      <c r="M136" s="6">
        <f ca="1" t="shared" si="27"/>
      </c>
      <c r="N136" s="6">
        <f ca="1" t="shared" si="28"/>
        <v>0</v>
      </c>
      <c r="O136" s="6">
        <f t="shared" si="29"/>
        <v>0</v>
      </c>
    </row>
    <row r="137" spans="4:15" ht="12.75">
      <c r="D137" s="6">
        <f>D136+TrayWtInput!$F$3</f>
        <v>95.5</v>
      </c>
      <c r="E137" s="7">
        <f>IF(ISNUMBER(RR!E137),RR!E137,"")</f>
      </c>
      <c r="F137" s="6">
        <f ca="1" t="shared" si="20"/>
        <v>0</v>
      </c>
      <c r="G137" s="6">
        <f ca="1" t="shared" si="21"/>
      </c>
      <c r="H137" s="6">
        <f ca="1" t="shared" si="22"/>
        <v>0</v>
      </c>
      <c r="I137" s="6">
        <f ca="1" t="shared" si="23"/>
      </c>
      <c r="J137" s="6">
        <f ca="1" t="shared" si="24"/>
        <v>0</v>
      </c>
      <c r="K137" s="6">
        <f ca="1" t="shared" si="25"/>
      </c>
      <c r="L137" s="6">
        <f ca="1" t="shared" si="26"/>
        <v>0</v>
      </c>
      <c r="M137" s="6">
        <f ca="1" t="shared" si="27"/>
      </c>
      <c r="N137" s="6">
        <f ca="1" t="shared" si="28"/>
        <v>0</v>
      </c>
      <c r="O137" s="6">
        <f t="shared" si="29"/>
        <v>0</v>
      </c>
    </row>
    <row r="138" spans="4:15" ht="12.75">
      <c r="D138" s="6">
        <f>D137+TrayWtInput!$F$3</f>
        <v>96</v>
      </c>
      <c r="E138" s="7">
        <f>IF(ISNUMBER(RR!E138),RR!E138,"")</f>
      </c>
      <c r="F138" s="6">
        <f ca="1" t="shared" si="20"/>
        <v>0</v>
      </c>
      <c r="G138" s="6">
        <f ca="1" t="shared" si="21"/>
      </c>
      <c r="H138" s="6">
        <f ca="1" t="shared" si="22"/>
        <v>0</v>
      </c>
      <c r="I138" s="6">
        <f ca="1" t="shared" si="23"/>
      </c>
      <c r="J138" s="6">
        <f ca="1" t="shared" si="24"/>
        <v>0</v>
      </c>
      <c r="K138" s="6">
        <f ca="1" t="shared" si="25"/>
      </c>
      <c r="L138" s="6">
        <f ca="1" t="shared" si="26"/>
        <v>0</v>
      </c>
      <c r="M138" s="6">
        <f ca="1" t="shared" si="27"/>
      </c>
      <c r="N138" s="6">
        <f ca="1" t="shared" si="28"/>
        <v>0</v>
      </c>
      <c r="O138" s="6">
        <f t="shared" si="29"/>
        <v>0</v>
      </c>
    </row>
    <row r="139" spans="4:15" ht="12.75">
      <c r="D139" s="6">
        <f>D138+TrayWtInput!$F$3</f>
        <v>96.5</v>
      </c>
      <c r="E139" s="7">
        <f>IF(ISNUMBER(RR!E139),RR!E139,"")</f>
      </c>
      <c r="F139" s="6">
        <f ca="1" t="shared" si="20"/>
        <v>0</v>
      </c>
      <c r="G139" s="6">
        <f ca="1" t="shared" si="21"/>
      </c>
      <c r="H139" s="6">
        <f ca="1" t="shared" si="22"/>
        <v>0</v>
      </c>
      <c r="I139" s="6">
        <f ca="1" t="shared" si="23"/>
      </c>
      <c r="J139" s="6">
        <f ca="1" t="shared" si="24"/>
        <v>0</v>
      </c>
      <c r="K139" s="6">
        <f ca="1" t="shared" si="25"/>
      </c>
      <c r="L139" s="6">
        <f ca="1" t="shared" si="26"/>
        <v>0</v>
      </c>
      <c r="M139" s="6">
        <f ca="1" t="shared" si="27"/>
      </c>
      <c r="N139" s="6">
        <f ca="1" t="shared" si="28"/>
        <v>0</v>
      </c>
      <c r="O139" s="6">
        <f t="shared" si="29"/>
        <v>0</v>
      </c>
    </row>
    <row r="140" spans="4:15" ht="12.75">
      <c r="D140" s="6">
        <f>D139+TrayWtInput!$F$3</f>
        <v>97</v>
      </c>
      <c r="E140" s="7">
        <f>IF(ISNUMBER(RR!E140),RR!E140,"")</f>
      </c>
      <c r="F140" s="6">
        <f ca="1" t="shared" si="20"/>
        <v>0</v>
      </c>
      <c r="G140" s="6">
        <f ca="1" t="shared" si="21"/>
      </c>
      <c r="H140" s="6">
        <f ca="1" t="shared" si="22"/>
        <v>0</v>
      </c>
      <c r="I140" s="6">
        <f ca="1" t="shared" si="23"/>
      </c>
      <c r="J140" s="6">
        <f ca="1" t="shared" si="24"/>
        <v>0</v>
      </c>
      <c r="K140" s="6">
        <f ca="1" t="shared" si="25"/>
      </c>
      <c r="L140" s="6">
        <f ca="1" t="shared" si="26"/>
        <v>0</v>
      </c>
      <c r="M140" s="6">
        <f ca="1" t="shared" si="27"/>
      </c>
      <c r="N140" s="6">
        <f ca="1" t="shared" si="28"/>
        <v>0</v>
      </c>
      <c r="O140" s="6">
        <f t="shared" si="29"/>
        <v>0</v>
      </c>
    </row>
    <row r="141" spans="4:15" ht="12.75">
      <c r="D141" s="6">
        <f>D140+TrayWtInput!$F$3</f>
        <v>97.5</v>
      </c>
      <c r="E141" s="7">
        <f>IF(ISNUMBER(RR!E141),RR!E141,"")</f>
      </c>
      <c r="F141" s="6">
        <f ca="1" t="shared" si="20"/>
        <v>0</v>
      </c>
      <c r="G141" s="6">
        <f ca="1" t="shared" si="21"/>
      </c>
      <c r="H141" s="6">
        <f ca="1" t="shared" si="22"/>
        <v>0</v>
      </c>
      <c r="I141" s="6">
        <f ca="1" t="shared" si="23"/>
      </c>
      <c r="J141" s="6">
        <f ca="1" t="shared" si="24"/>
        <v>0</v>
      </c>
      <c r="K141" s="6">
        <f ca="1" t="shared" si="25"/>
      </c>
      <c r="L141" s="6">
        <f ca="1" t="shared" si="26"/>
        <v>0</v>
      </c>
      <c r="M141" s="6">
        <f ca="1" t="shared" si="27"/>
      </c>
      <c r="N141" s="6">
        <f ca="1" t="shared" si="28"/>
        <v>0</v>
      </c>
      <c r="O141" s="6">
        <f t="shared" si="29"/>
        <v>0</v>
      </c>
    </row>
    <row r="142" spans="4:15" ht="12.75">
      <c r="D142" s="6">
        <f>D141+TrayWtInput!$F$3</f>
        <v>98</v>
      </c>
      <c r="E142" s="7">
        <f>IF(ISNUMBER(RR!E142),RR!E142,"")</f>
      </c>
      <c r="F142" s="6">
        <f ca="1" t="shared" si="20"/>
        <v>0</v>
      </c>
      <c r="G142" s="6">
        <f ca="1" t="shared" si="21"/>
      </c>
      <c r="H142" s="6">
        <f ca="1" t="shared" si="22"/>
        <v>0</v>
      </c>
      <c r="I142" s="6">
        <f ca="1" t="shared" si="23"/>
      </c>
      <c r="J142" s="6">
        <f ca="1" t="shared" si="24"/>
        <v>0</v>
      </c>
      <c r="K142" s="6">
        <f ca="1" t="shared" si="25"/>
      </c>
      <c r="L142" s="6">
        <f ca="1" t="shared" si="26"/>
        <v>0</v>
      </c>
      <c r="M142" s="6">
        <f ca="1" t="shared" si="27"/>
      </c>
      <c r="N142" s="6">
        <f ca="1" t="shared" si="28"/>
        <v>0</v>
      </c>
      <c r="O142" s="6">
        <f t="shared" si="29"/>
        <v>0</v>
      </c>
    </row>
    <row r="143" spans="4:15" ht="12.75">
      <c r="D143" s="6">
        <f>D142+TrayWtInput!$F$3</f>
        <v>98.5</v>
      </c>
      <c r="E143" s="7">
        <f>IF(ISNUMBER(RR!E143),RR!E143,"")</f>
      </c>
      <c r="F143" s="6">
        <f ca="1" t="shared" si="20"/>
        <v>0</v>
      </c>
      <c r="G143" s="6">
        <f ca="1" t="shared" si="21"/>
      </c>
      <c r="H143" s="6">
        <f ca="1" t="shared" si="22"/>
        <v>0</v>
      </c>
      <c r="I143" s="6">
        <f ca="1" t="shared" si="23"/>
      </c>
      <c r="J143" s="6">
        <f ca="1" t="shared" si="24"/>
        <v>0</v>
      </c>
      <c r="K143" s="6">
        <f ca="1" t="shared" si="25"/>
      </c>
      <c r="L143" s="6">
        <f ca="1" t="shared" si="26"/>
        <v>0</v>
      </c>
      <c r="M143" s="6">
        <f ca="1" t="shared" si="27"/>
      </c>
      <c r="N143" s="6">
        <f ca="1" t="shared" si="28"/>
        <v>0</v>
      </c>
      <c r="O143" s="6">
        <f t="shared" si="29"/>
        <v>0</v>
      </c>
    </row>
    <row r="144" spans="4:15" ht="12.75">
      <c r="D144" s="6">
        <f>D143+TrayWtInput!$F$3</f>
        <v>99</v>
      </c>
      <c r="E144" s="7">
        <f>IF(ISNUMBER(RR!E144),RR!E144,"")</f>
      </c>
      <c r="F144" s="6">
        <f ca="1" t="shared" si="20"/>
        <v>0</v>
      </c>
      <c r="G144" s="6">
        <f ca="1" t="shared" si="21"/>
      </c>
      <c r="H144" s="6">
        <f ca="1" t="shared" si="22"/>
        <v>0</v>
      </c>
      <c r="I144" s="6">
        <f ca="1" t="shared" si="23"/>
      </c>
      <c r="J144" s="6">
        <f ca="1" t="shared" si="24"/>
        <v>0</v>
      </c>
      <c r="K144" s="6">
        <f ca="1" t="shared" si="25"/>
      </c>
      <c r="L144" s="6">
        <f ca="1" t="shared" si="26"/>
        <v>0</v>
      </c>
      <c r="M144" s="6">
        <f ca="1" t="shared" si="27"/>
      </c>
      <c r="N144" s="6">
        <f ca="1" t="shared" si="28"/>
        <v>0</v>
      </c>
      <c r="O144" s="6">
        <f t="shared" si="29"/>
        <v>0</v>
      </c>
    </row>
    <row r="145" spans="4:15" ht="12.75">
      <c r="D145" s="6">
        <f>D144+TrayWtInput!$F$3</f>
        <v>99.5</v>
      </c>
      <c r="E145" s="7">
        <f>IF(ISNUMBER(RR!E145),RR!E145,"")</f>
      </c>
      <c r="F145" s="6">
        <f ca="1" t="shared" si="20"/>
        <v>0</v>
      </c>
      <c r="G145" s="6">
        <f ca="1" t="shared" si="21"/>
      </c>
      <c r="H145" s="6">
        <f ca="1" t="shared" si="22"/>
        <v>0</v>
      </c>
      <c r="I145" s="6">
        <f ca="1" t="shared" si="23"/>
      </c>
      <c r="J145" s="6">
        <f ca="1" t="shared" si="24"/>
        <v>0</v>
      </c>
      <c r="K145" s="6">
        <f ca="1" t="shared" si="25"/>
      </c>
      <c r="L145" s="6">
        <f ca="1" t="shared" si="26"/>
        <v>0</v>
      </c>
      <c r="M145" s="6">
        <f ca="1" t="shared" si="27"/>
      </c>
      <c r="N145" s="6">
        <f ca="1" t="shared" si="28"/>
        <v>0</v>
      </c>
      <c r="O145" s="6">
        <f t="shared" si="29"/>
        <v>0</v>
      </c>
    </row>
    <row r="146" spans="4:15" ht="12.75">
      <c r="D146" s="6">
        <f>D145+TrayWtInput!$F$3</f>
        <v>100</v>
      </c>
      <c r="E146" s="7">
        <f>IF(ISNUMBER(RR!E146),RR!E146,"")</f>
      </c>
      <c r="F146" s="6">
        <f ca="1" t="shared" si="20"/>
        <v>0</v>
      </c>
      <c r="G146" s="6">
        <f ca="1" t="shared" si="21"/>
      </c>
      <c r="H146" s="6">
        <f ca="1" t="shared" si="22"/>
        <v>0</v>
      </c>
      <c r="I146" s="6">
        <f ca="1" t="shared" si="23"/>
      </c>
      <c r="J146" s="6">
        <f ca="1" t="shared" si="24"/>
        <v>0</v>
      </c>
      <c r="K146" s="6">
        <f ca="1" t="shared" si="25"/>
      </c>
      <c r="L146" s="6">
        <f ca="1" t="shared" si="26"/>
        <v>0</v>
      </c>
      <c r="M146" s="6">
        <f ca="1" t="shared" si="27"/>
      </c>
      <c r="N146" s="6">
        <f ca="1" t="shared" si="28"/>
        <v>0</v>
      </c>
      <c r="O146" s="6">
        <f t="shared" si="29"/>
        <v>0</v>
      </c>
    </row>
    <row r="147" spans="4:15" ht="12.75">
      <c r="D147" s="6">
        <f>D146+TrayWtInput!$F$3</f>
        <v>100.5</v>
      </c>
      <c r="E147" s="7">
        <f>IF(ISNUMBER(RR!E147),RR!E147,"")</f>
      </c>
      <c r="F147" s="6">
        <f ca="1" t="shared" si="20"/>
        <v>0</v>
      </c>
      <c r="G147" s="6">
        <f ca="1" t="shared" si="21"/>
      </c>
      <c r="H147" s="6">
        <f ca="1" t="shared" si="22"/>
        <v>0</v>
      </c>
      <c r="I147" s="6">
        <f ca="1" t="shared" si="23"/>
      </c>
      <c r="J147" s="6">
        <f ca="1" t="shared" si="24"/>
        <v>0</v>
      </c>
      <c r="K147" s="6">
        <f ca="1" t="shared" si="25"/>
      </c>
      <c r="L147" s="6">
        <f ca="1" t="shared" si="26"/>
        <v>0</v>
      </c>
      <c r="M147" s="6">
        <f ca="1" t="shared" si="27"/>
      </c>
      <c r="N147" s="6">
        <f ca="1" t="shared" si="28"/>
        <v>0</v>
      </c>
      <c r="O147" s="6">
        <f t="shared" si="29"/>
        <v>0</v>
      </c>
    </row>
    <row r="148" spans="4:15" ht="12.75">
      <c r="D148" s="6">
        <f>D147+TrayWtInput!$F$3</f>
        <v>101</v>
      </c>
      <c r="E148" s="7">
        <f>IF(ISNUMBER(RR!E148),RR!E148,"")</f>
      </c>
      <c r="F148" s="6">
        <f ca="1" t="shared" si="20"/>
        <v>0</v>
      </c>
      <c r="G148" s="6">
        <f ca="1" t="shared" si="21"/>
      </c>
      <c r="H148" s="6">
        <f ca="1" t="shared" si="22"/>
        <v>0</v>
      </c>
      <c r="I148" s="6">
        <f ca="1" t="shared" si="23"/>
      </c>
      <c r="J148" s="6">
        <f ca="1" t="shared" si="24"/>
        <v>0</v>
      </c>
      <c r="K148" s="6">
        <f ca="1" t="shared" si="25"/>
      </c>
      <c r="L148" s="6">
        <f ca="1" t="shared" si="26"/>
        <v>0</v>
      </c>
      <c r="M148" s="6">
        <f ca="1" t="shared" si="27"/>
      </c>
      <c r="N148" s="6">
        <f ca="1" t="shared" si="28"/>
        <v>0</v>
      </c>
      <c r="O148" s="6">
        <f t="shared" si="29"/>
        <v>0</v>
      </c>
    </row>
    <row r="149" spans="4:15" ht="12.75">
      <c r="D149" s="6">
        <f>D148+TrayWtInput!$F$3</f>
        <v>101.5</v>
      </c>
      <c r="E149" s="7">
        <f>IF(ISNUMBER(RR!E149),RR!E149,"")</f>
      </c>
      <c r="F149" s="6">
        <f ca="1" t="shared" si="20"/>
        <v>0</v>
      </c>
      <c r="G149" s="6">
        <f ca="1" t="shared" si="21"/>
      </c>
      <c r="H149" s="6">
        <f ca="1" t="shared" si="22"/>
        <v>0</v>
      </c>
      <c r="I149" s="6">
        <f ca="1" t="shared" si="23"/>
      </c>
      <c r="J149" s="6">
        <f ca="1" t="shared" si="24"/>
        <v>0</v>
      </c>
      <c r="K149" s="6">
        <f ca="1" t="shared" si="25"/>
      </c>
      <c r="L149" s="6">
        <f ca="1" t="shared" si="26"/>
        <v>0</v>
      </c>
      <c r="M149" s="6">
        <f ca="1" t="shared" si="27"/>
      </c>
      <c r="N149" s="6">
        <f ca="1" t="shared" si="28"/>
        <v>0</v>
      </c>
      <c r="O149" s="6">
        <f t="shared" si="29"/>
        <v>0</v>
      </c>
    </row>
    <row r="150" spans="4:15" ht="12.75">
      <c r="D150" s="6">
        <f>D149+TrayWtInput!$F$3</f>
        <v>102</v>
      </c>
      <c r="E150" s="7">
        <f>IF(ISNUMBER(RR!E150),RR!E150,"")</f>
      </c>
      <c r="F150" s="6">
        <f ca="1" t="shared" si="20"/>
        <v>0</v>
      </c>
      <c r="G150" s="6">
        <f ca="1" t="shared" si="21"/>
      </c>
      <c r="H150" s="6">
        <f ca="1" t="shared" si="22"/>
        <v>0</v>
      </c>
      <c r="I150" s="6">
        <f ca="1" t="shared" si="23"/>
      </c>
      <c r="J150" s="6">
        <f ca="1" t="shared" si="24"/>
        <v>0</v>
      </c>
      <c r="K150" s="6">
        <f ca="1" t="shared" si="25"/>
      </c>
      <c r="L150" s="6">
        <f ca="1" t="shared" si="26"/>
        <v>0</v>
      </c>
      <c r="M150" s="6">
        <f ca="1" t="shared" si="27"/>
      </c>
      <c r="N150" s="6">
        <f ca="1" t="shared" si="28"/>
        <v>0</v>
      </c>
      <c r="O150" s="6">
        <f t="shared" si="29"/>
        <v>0</v>
      </c>
    </row>
    <row r="151" spans="4:15" ht="12.75">
      <c r="D151" s="6">
        <f>D150+TrayWtInput!$F$3</f>
        <v>102.5</v>
      </c>
      <c r="E151" s="7">
        <f>IF(ISNUMBER(RR!E151),RR!E151,"")</f>
      </c>
      <c r="F151" s="6">
        <f ca="1" t="shared" si="20"/>
        <v>0</v>
      </c>
      <c r="G151" s="6">
        <f ca="1" t="shared" si="21"/>
      </c>
      <c r="H151" s="6">
        <f ca="1" t="shared" si="22"/>
        <v>0</v>
      </c>
      <c r="I151" s="6">
        <f ca="1" t="shared" si="23"/>
      </c>
      <c r="J151" s="6">
        <f ca="1" t="shared" si="24"/>
        <v>0</v>
      </c>
      <c r="K151" s="6">
        <f ca="1" t="shared" si="25"/>
      </c>
      <c r="L151" s="6">
        <f ca="1" t="shared" si="26"/>
        <v>0</v>
      </c>
      <c r="M151" s="6">
        <f ca="1" t="shared" si="27"/>
      </c>
      <c r="N151" s="6">
        <f ca="1" t="shared" si="28"/>
        <v>0</v>
      </c>
      <c r="O151" s="6">
        <f t="shared" si="29"/>
        <v>0</v>
      </c>
    </row>
    <row r="152" spans="4:15" ht="12.75">
      <c r="D152" s="6">
        <f>D151+TrayWtInput!$F$3</f>
        <v>103</v>
      </c>
      <c r="E152" s="7">
        <f>IF(ISNUMBER(RR!E152),RR!E152,"")</f>
      </c>
      <c r="F152" s="6">
        <f ca="1" t="shared" si="20"/>
        <v>0</v>
      </c>
      <c r="G152" s="6">
        <f ca="1" t="shared" si="21"/>
      </c>
      <c r="H152" s="6">
        <f ca="1" t="shared" si="22"/>
        <v>0</v>
      </c>
      <c r="I152" s="6">
        <f ca="1" t="shared" si="23"/>
      </c>
      <c r="J152" s="6">
        <f ca="1" t="shared" si="24"/>
        <v>0</v>
      </c>
      <c r="K152" s="6">
        <f ca="1" t="shared" si="25"/>
      </c>
      <c r="L152" s="6">
        <f ca="1" t="shared" si="26"/>
        <v>0</v>
      </c>
      <c r="M152" s="6">
        <f ca="1" t="shared" si="27"/>
      </c>
      <c r="N152" s="6">
        <f ca="1" t="shared" si="28"/>
        <v>0</v>
      </c>
      <c r="O152" s="6">
        <f t="shared" si="29"/>
        <v>0</v>
      </c>
    </row>
    <row r="153" spans="4:15" ht="12.75">
      <c r="D153" s="6">
        <f>D152+TrayWtInput!$F$3</f>
        <v>103.5</v>
      </c>
      <c r="E153" s="7">
        <f>IF(ISNUMBER(RR!E153),RR!E153,"")</f>
      </c>
      <c r="F153" s="6">
        <f ca="1" t="shared" si="20"/>
        <v>0</v>
      </c>
      <c r="G153" s="6">
        <f ca="1" t="shared" si="21"/>
      </c>
      <c r="H153" s="6">
        <f ca="1" t="shared" si="22"/>
        <v>0</v>
      </c>
      <c r="I153" s="6">
        <f ca="1" t="shared" si="23"/>
      </c>
      <c r="J153" s="6">
        <f ca="1" t="shared" si="24"/>
        <v>0</v>
      </c>
      <c r="K153" s="6">
        <f ca="1" t="shared" si="25"/>
      </c>
      <c r="L153" s="6">
        <f ca="1" t="shared" si="26"/>
        <v>0</v>
      </c>
      <c r="M153" s="6">
        <f ca="1" t="shared" si="27"/>
      </c>
      <c r="N153" s="6">
        <f ca="1" t="shared" si="28"/>
        <v>0</v>
      </c>
      <c r="O153" s="6">
        <f t="shared" si="29"/>
        <v>0</v>
      </c>
    </row>
    <row r="154" spans="4:15" ht="12.75">
      <c r="D154" s="6">
        <f>D153+TrayWtInput!$F$3</f>
        <v>104</v>
      </c>
      <c r="E154" s="7">
        <f>IF(ISNUMBER(RR!E154),RR!E154,"")</f>
      </c>
      <c r="F154" s="6">
        <f ca="1" t="shared" si="20"/>
        <v>0</v>
      </c>
      <c r="G154" s="6">
        <f ca="1" t="shared" si="21"/>
      </c>
      <c r="H154" s="6">
        <f ca="1" t="shared" si="22"/>
        <v>0</v>
      </c>
      <c r="I154" s="6">
        <f ca="1" t="shared" si="23"/>
      </c>
      <c r="J154" s="6">
        <f ca="1" t="shared" si="24"/>
        <v>0</v>
      </c>
      <c r="K154" s="6">
        <f ca="1" t="shared" si="25"/>
      </c>
      <c r="L154" s="6">
        <f ca="1" t="shared" si="26"/>
        <v>0</v>
      </c>
      <c r="M154" s="6">
        <f ca="1" t="shared" si="27"/>
      </c>
      <c r="N154" s="6">
        <f ca="1" t="shared" si="28"/>
        <v>0</v>
      </c>
      <c r="O154" s="6">
        <f t="shared" si="29"/>
        <v>0</v>
      </c>
    </row>
    <row r="155" spans="4:15" ht="12.75">
      <c r="D155" s="6">
        <f>D154+TrayWtInput!$F$3</f>
        <v>104.5</v>
      </c>
      <c r="E155" s="7">
        <f>IF(ISNUMBER(RR!E155),RR!E155,"")</f>
      </c>
      <c r="F155" s="6">
        <f ca="1" t="shared" si="20"/>
        <v>0</v>
      </c>
      <c r="G155" s="6">
        <f ca="1" t="shared" si="21"/>
      </c>
      <c r="H155" s="6">
        <f ca="1" t="shared" si="22"/>
        <v>0</v>
      </c>
      <c r="I155" s="6">
        <f ca="1" t="shared" si="23"/>
      </c>
      <c r="J155" s="6">
        <f ca="1" t="shared" si="24"/>
        <v>0</v>
      </c>
      <c r="K155" s="6">
        <f ca="1" t="shared" si="25"/>
      </c>
      <c r="L155" s="6">
        <f ca="1" t="shared" si="26"/>
        <v>0</v>
      </c>
      <c r="M155" s="6">
        <f ca="1" t="shared" si="27"/>
      </c>
      <c r="N155" s="6">
        <f ca="1" t="shared" si="28"/>
        <v>0</v>
      </c>
      <c r="O155" s="6">
        <f t="shared" si="29"/>
        <v>0</v>
      </c>
    </row>
    <row r="156" spans="4:15" ht="12.75">
      <c r="D156" s="6">
        <f>D155+TrayWtInput!$F$3</f>
        <v>105</v>
      </c>
      <c r="E156" s="7">
        <f>IF(ISNUMBER(RR!E156),RR!E156,"")</f>
      </c>
      <c r="F156" s="6">
        <f ca="1" t="shared" si="20"/>
        <v>0</v>
      </c>
      <c r="G156" s="6">
        <f ca="1" t="shared" si="21"/>
      </c>
      <c r="H156" s="6">
        <f ca="1" t="shared" si="22"/>
        <v>0</v>
      </c>
      <c r="I156" s="6">
        <f ca="1" t="shared" si="23"/>
      </c>
      <c r="J156" s="6">
        <f ca="1" t="shared" si="24"/>
        <v>0</v>
      </c>
      <c r="K156" s="6">
        <f ca="1" t="shared" si="25"/>
      </c>
      <c r="L156" s="6">
        <f ca="1" t="shared" si="26"/>
        <v>0</v>
      </c>
      <c r="M156" s="6">
        <f ca="1" t="shared" si="27"/>
      </c>
      <c r="N156" s="6">
        <f ca="1" t="shared" si="28"/>
        <v>0</v>
      </c>
      <c r="O156" s="6">
        <f t="shared" si="29"/>
        <v>0</v>
      </c>
    </row>
    <row r="157" spans="4:15" ht="12.75">
      <c r="D157" s="6">
        <f>D156+TrayWtInput!$F$3</f>
        <v>105.5</v>
      </c>
      <c r="E157" s="7">
        <f>IF(ISNUMBER(RR!E157),RR!E157,"")</f>
      </c>
      <c r="F157" s="6">
        <f ca="1" t="shared" si="20"/>
        <v>0</v>
      </c>
      <c r="G157" s="6">
        <f ca="1" t="shared" si="21"/>
      </c>
      <c r="H157" s="6">
        <f ca="1" t="shared" si="22"/>
        <v>0</v>
      </c>
      <c r="I157" s="6">
        <f ca="1" t="shared" si="23"/>
      </c>
      <c r="J157" s="6">
        <f ca="1" t="shared" si="24"/>
        <v>0</v>
      </c>
      <c r="K157" s="6">
        <f ca="1" t="shared" si="25"/>
      </c>
      <c r="L157" s="6">
        <f ca="1" t="shared" si="26"/>
        <v>0</v>
      </c>
      <c r="M157" s="6">
        <f ca="1" t="shared" si="27"/>
      </c>
      <c r="N157" s="6">
        <f ca="1" t="shared" si="28"/>
        <v>0</v>
      </c>
      <c r="O157" s="6">
        <f t="shared" si="29"/>
        <v>0</v>
      </c>
    </row>
    <row r="158" spans="4:15" ht="12.75">
      <c r="D158" s="6">
        <f>D157+TrayWtInput!$F$3</f>
        <v>106</v>
      </c>
      <c r="E158" s="7">
        <f>IF(ISNUMBER(RR!E158),RR!E158,"")</f>
      </c>
      <c r="F158" s="6">
        <f ca="1" t="shared" si="20"/>
        <v>0</v>
      </c>
      <c r="G158" s="6">
        <f ca="1" t="shared" si="21"/>
      </c>
      <c r="H158" s="6">
        <f ca="1" t="shared" si="22"/>
        <v>0</v>
      </c>
      <c r="I158" s="6">
        <f ca="1" t="shared" si="23"/>
      </c>
      <c r="J158" s="6">
        <f ca="1" t="shared" si="24"/>
        <v>0</v>
      </c>
      <c r="K158" s="6">
        <f ca="1" t="shared" si="25"/>
      </c>
      <c r="L158" s="6">
        <f ca="1" t="shared" si="26"/>
        <v>0</v>
      </c>
      <c r="M158" s="6">
        <f ca="1" t="shared" si="27"/>
      </c>
      <c r="N158" s="6">
        <f ca="1" t="shared" si="28"/>
        <v>0</v>
      </c>
      <c r="O158" s="6">
        <f t="shared" si="29"/>
        <v>0</v>
      </c>
    </row>
    <row r="159" spans="4:15" ht="12.75">
      <c r="D159" s="6">
        <f>D158+TrayWtInput!$F$3</f>
        <v>106.5</v>
      </c>
      <c r="E159" s="7">
        <f>IF(ISNUMBER(RR!E159),RR!E159,"")</f>
      </c>
      <c r="F159" s="6">
        <f ca="1" t="shared" si="20"/>
        <v>0</v>
      </c>
      <c r="G159" s="6">
        <f ca="1" t="shared" si="21"/>
      </c>
      <c r="H159" s="6">
        <f ca="1" t="shared" si="22"/>
        <v>0</v>
      </c>
      <c r="I159" s="6">
        <f ca="1" t="shared" si="23"/>
      </c>
      <c r="J159" s="6">
        <f ca="1" t="shared" si="24"/>
        <v>0</v>
      </c>
      <c r="K159" s="6">
        <f ca="1" t="shared" si="25"/>
      </c>
      <c r="L159" s="6">
        <f ca="1" t="shared" si="26"/>
        <v>0</v>
      </c>
      <c r="M159" s="6">
        <f ca="1" t="shared" si="27"/>
      </c>
      <c r="N159" s="6">
        <f ca="1" t="shared" si="28"/>
        <v>0</v>
      </c>
      <c r="O159" s="6">
        <f t="shared" si="29"/>
        <v>0</v>
      </c>
    </row>
    <row r="160" spans="4:15" ht="12.75">
      <c r="D160" s="6">
        <f>D159+TrayWtInput!$F$3</f>
        <v>107</v>
      </c>
      <c r="E160" s="7">
        <f>IF(ISNUMBER(RR!E160),RR!E160,"")</f>
      </c>
      <c r="F160" s="6">
        <f ca="1" t="shared" si="20"/>
        <v>0</v>
      </c>
      <c r="G160" s="6">
        <f ca="1" t="shared" si="21"/>
      </c>
      <c r="H160" s="6">
        <f ca="1" t="shared" si="22"/>
        <v>0</v>
      </c>
      <c r="I160" s="6">
        <f ca="1" t="shared" si="23"/>
      </c>
      <c r="J160" s="6">
        <f ca="1" t="shared" si="24"/>
        <v>0</v>
      </c>
      <c r="K160" s="6">
        <f ca="1" t="shared" si="25"/>
      </c>
      <c r="L160" s="6">
        <f ca="1" t="shared" si="26"/>
        <v>0</v>
      </c>
      <c r="M160" s="6">
        <f ca="1" t="shared" si="27"/>
      </c>
      <c r="N160" s="6">
        <f ca="1" t="shared" si="28"/>
        <v>0</v>
      </c>
      <c r="O160" s="6">
        <f t="shared" si="29"/>
        <v>0</v>
      </c>
    </row>
    <row r="161" spans="4:15" ht="12.75">
      <c r="D161" s="6">
        <f>D160+TrayWtInput!$F$3</f>
        <v>107.5</v>
      </c>
      <c r="E161" s="7">
        <f>IF(ISNUMBER(RR!E161),RR!E161,"")</f>
      </c>
      <c r="F161" s="6">
        <f ca="1" t="shared" si="20"/>
        <v>0</v>
      </c>
      <c r="G161" s="6">
        <f ca="1" t="shared" si="21"/>
      </c>
      <c r="H161" s="6">
        <f ca="1" t="shared" si="22"/>
        <v>0</v>
      </c>
      <c r="I161" s="6">
        <f ca="1" t="shared" si="23"/>
      </c>
      <c r="J161" s="6">
        <f ca="1" t="shared" si="24"/>
        <v>0</v>
      </c>
      <c r="K161" s="6">
        <f ca="1" t="shared" si="25"/>
      </c>
      <c r="L161" s="6">
        <f ca="1" t="shared" si="26"/>
        <v>0</v>
      </c>
      <c r="M161" s="6">
        <f ca="1" t="shared" si="27"/>
      </c>
      <c r="N161" s="6">
        <f ca="1" t="shared" si="28"/>
        <v>0</v>
      </c>
      <c r="O161" s="6">
        <f t="shared" si="29"/>
        <v>0</v>
      </c>
    </row>
    <row r="162" spans="4:15" ht="12.75">
      <c r="D162" s="6">
        <f>D161+TrayWtInput!$F$3</f>
        <v>108</v>
      </c>
      <c r="E162" s="7">
        <f>IF(ISNUMBER(RR!E162),RR!E162,"")</f>
      </c>
      <c r="F162" s="6">
        <f ca="1" t="shared" si="20"/>
        <v>0</v>
      </c>
      <c r="G162" s="6">
        <f ca="1" t="shared" si="21"/>
      </c>
      <c r="H162" s="6">
        <f ca="1" t="shared" si="22"/>
        <v>0</v>
      </c>
      <c r="I162" s="6">
        <f ca="1" t="shared" si="23"/>
      </c>
      <c r="J162" s="6">
        <f ca="1" t="shared" si="24"/>
        <v>0</v>
      </c>
      <c r="K162" s="6">
        <f ca="1" t="shared" si="25"/>
      </c>
      <c r="L162" s="6">
        <f ca="1" t="shared" si="26"/>
        <v>0</v>
      </c>
      <c r="M162" s="6">
        <f ca="1" t="shared" si="27"/>
      </c>
      <c r="N162" s="6">
        <f ca="1" t="shared" si="28"/>
        <v>0</v>
      </c>
      <c r="O162" s="6">
        <f t="shared" si="29"/>
        <v>0</v>
      </c>
    </row>
    <row r="163" spans="4:15" ht="12.75">
      <c r="D163" s="6">
        <f>D162+TrayWtInput!$F$3</f>
        <v>108.5</v>
      </c>
      <c r="E163" s="7">
        <f>IF(ISNUMBER(RR!E163),RR!E163,"")</f>
      </c>
      <c r="F163" s="6">
        <f ca="1" t="shared" si="20"/>
        <v>0</v>
      </c>
      <c r="G163" s="6">
        <f ca="1" t="shared" si="21"/>
      </c>
      <c r="H163" s="6">
        <f ca="1" t="shared" si="22"/>
        <v>0</v>
      </c>
      <c r="I163" s="6">
        <f ca="1" t="shared" si="23"/>
      </c>
      <c r="J163" s="6">
        <f ca="1" t="shared" si="24"/>
        <v>0</v>
      </c>
      <c r="K163" s="6">
        <f ca="1" t="shared" si="25"/>
      </c>
      <c r="L163" s="6">
        <f ca="1" t="shared" si="26"/>
        <v>0</v>
      </c>
      <c r="M163" s="6">
        <f ca="1" t="shared" si="27"/>
      </c>
      <c r="N163" s="6">
        <f ca="1" t="shared" si="28"/>
        <v>0</v>
      </c>
      <c r="O163" s="6">
        <f t="shared" si="29"/>
        <v>0</v>
      </c>
    </row>
    <row r="164" spans="4:15" ht="12.75">
      <c r="D164" s="6">
        <f>D163+TrayWtInput!$F$3</f>
        <v>109</v>
      </c>
      <c r="E164" s="7">
        <f>IF(ISNUMBER(RR!E164),RR!E164,"")</f>
      </c>
      <c r="F164" s="6">
        <f ca="1" t="shared" si="20"/>
        <v>0</v>
      </c>
      <c r="G164" s="6">
        <f ca="1" t="shared" si="21"/>
      </c>
      <c r="H164" s="6">
        <f ca="1" t="shared" si="22"/>
        <v>0</v>
      </c>
      <c r="I164" s="6">
        <f ca="1" t="shared" si="23"/>
      </c>
      <c r="J164" s="6">
        <f ca="1" t="shared" si="24"/>
        <v>0</v>
      </c>
      <c r="K164" s="6">
        <f ca="1" t="shared" si="25"/>
      </c>
      <c r="L164" s="6">
        <f ca="1" t="shared" si="26"/>
        <v>0</v>
      </c>
      <c r="M164" s="6">
        <f ca="1" t="shared" si="27"/>
      </c>
      <c r="N164" s="6">
        <f ca="1" t="shared" si="28"/>
        <v>0</v>
      </c>
      <c r="O164" s="6">
        <f t="shared" si="29"/>
        <v>0</v>
      </c>
    </row>
    <row r="165" spans="4:15" ht="12.75">
      <c r="D165" s="6">
        <f>D164+TrayWtInput!$F$3</f>
        <v>109.5</v>
      </c>
      <c r="E165" s="7">
        <f>IF(ISNUMBER(RR!E165),RR!E165,"")</f>
      </c>
      <c r="F165" s="6">
        <f ca="1" t="shared" si="20"/>
        <v>0</v>
      </c>
      <c r="G165" s="6">
        <f ca="1" t="shared" si="21"/>
      </c>
      <c r="H165" s="6">
        <f ca="1" t="shared" si="22"/>
        <v>0</v>
      </c>
      <c r="I165" s="6">
        <f ca="1" t="shared" si="23"/>
      </c>
      <c r="J165" s="6">
        <f ca="1" t="shared" si="24"/>
        <v>0</v>
      </c>
      <c r="K165" s="6">
        <f ca="1" t="shared" si="25"/>
      </c>
      <c r="L165" s="6">
        <f ca="1" t="shared" si="26"/>
        <v>0</v>
      </c>
      <c r="M165" s="6">
        <f ca="1" t="shared" si="27"/>
      </c>
      <c r="N165" s="6">
        <f ca="1" t="shared" si="28"/>
        <v>0</v>
      </c>
      <c r="O165" s="6">
        <f t="shared" si="29"/>
        <v>0</v>
      </c>
    </row>
    <row r="166" spans="4:15" ht="12.75">
      <c r="D166" s="6">
        <f>D165+TrayWtInput!$F$3</f>
        <v>110</v>
      </c>
      <c r="E166" s="7">
        <f>IF(ISNUMBER(RR!E166),RR!E166,"")</f>
      </c>
      <c r="F166" s="6">
        <f ca="1" t="shared" si="20"/>
        <v>0</v>
      </c>
      <c r="G166" s="6">
        <f ca="1" t="shared" si="21"/>
      </c>
      <c r="H166" s="6">
        <f ca="1" t="shared" si="22"/>
        <v>0</v>
      </c>
      <c r="I166" s="6">
        <f ca="1" t="shared" si="23"/>
      </c>
      <c r="J166" s="6">
        <f ca="1" t="shared" si="24"/>
        <v>0</v>
      </c>
      <c r="K166" s="6">
        <f ca="1" t="shared" si="25"/>
      </c>
      <c r="L166" s="6">
        <f ca="1" t="shared" si="26"/>
        <v>0</v>
      </c>
      <c r="M166" s="6">
        <f ca="1" t="shared" si="27"/>
      </c>
      <c r="N166" s="6">
        <f ca="1" t="shared" si="28"/>
        <v>0</v>
      </c>
      <c r="O166" s="6">
        <f t="shared" si="29"/>
        <v>0</v>
      </c>
    </row>
    <row r="167" spans="4:15" ht="12.75">
      <c r="D167" s="6">
        <f>D166+TrayWtInput!$F$3</f>
        <v>110.5</v>
      </c>
      <c r="E167" s="7">
        <f>IF(ISNUMBER(RR!E167),RR!E167,"")</f>
      </c>
      <c r="F167" s="6">
        <f ca="1" t="shared" si="20"/>
        <v>0</v>
      </c>
      <c r="G167" s="6">
        <f ca="1" t="shared" si="21"/>
      </c>
      <c r="H167" s="6">
        <f ca="1" t="shared" si="22"/>
        <v>0</v>
      </c>
      <c r="I167" s="6">
        <f ca="1" t="shared" si="23"/>
      </c>
      <c r="J167" s="6">
        <f ca="1" t="shared" si="24"/>
        <v>0</v>
      </c>
      <c r="K167" s="6">
        <f ca="1" t="shared" si="25"/>
      </c>
      <c r="L167" s="6">
        <f ca="1" t="shared" si="26"/>
        <v>0</v>
      </c>
      <c r="M167" s="6">
        <f ca="1" t="shared" si="27"/>
      </c>
      <c r="N167" s="6">
        <f ca="1" t="shared" si="28"/>
        <v>0</v>
      </c>
      <c r="O167" s="6">
        <f t="shared" si="29"/>
        <v>0</v>
      </c>
    </row>
    <row r="168" spans="4:15" ht="12.75">
      <c r="D168" s="6">
        <f>D167+TrayWtInput!$F$3</f>
        <v>111</v>
      </c>
      <c r="E168" s="7">
        <f>IF(ISNUMBER(RR!E168),RR!E168,"")</f>
      </c>
      <c r="F168" s="6">
        <f ca="1" t="shared" si="20"/>
        <v>0</v>
      </c>
      <c r="G168" s="6">
        <f ca="1" t="shared" si="21"/>
      </c>
      <c r="H168" s="6">
        <f ca="1" t="shared" si="22"/>
        <v>0</v>
      </c>
      <c r="I168" s="6">
        <f ca="1" t="shared" si="23"/>
      </c>
      <c r="J168" s="6">
        <f ca="1" t="shared" si="24"/>
        <v>0</v>
      </c>
      <c r="K168" s="6">
        <f ca="1" t="shared" si="25"/>
      </c>
      <c r="L168" s="6">
        <f ca="1" t="shared" si="26"/>
        <v>0</v>
      </c>
      <c r="M168" s="6">
        <f ca="1" t="shared" si="27"/>
      </c>
      <c r="N168" s="6">
        <f ca="1" t="shared" si="28"/>
        <v>0</v>
      </c>
      <c r="O168" s="6">
        <f t="shared" si="29"/>
        <v>0</v>
      </c>
    </row>
    <row r="169" spans="4:15" ht="12.75">
      <c r="D169" s="6">
        <f>D168+TrayWtInput!$F$3</f>
        <v>111.5</v>
      </c>
      <c r="E169" s="7">
        <f>IF(ISNUMBER(RR!E169),RR!E169,"")</f>
      </c>
      <c r="F169" s="6">
        <f ca="1" t="shared" si="20"/>
        <v>0</v>
      </c>
      <c r="G169" s="6">
        <f ca="1" t="shared" si="21"/>
      </c>
      <c r="H169" s="6">
        <f ca="1" t="shared" si="22"/>
        <v>0</v>
      </c>
      <c r="I169" s="6">
        <f ca="1" t="shared" si="23"/>
      </c>
      <c r="J169" s="6">
        <f ca="1" t="shared" si="24"/>
        <v>0</v>
      </c>
      <c r="K169" s="6">
        <f ca="1" t="shared" si="25"/>
      </c>
      <c r="L169" s="6">
        <f ca="1" t="shared" si="26"/>
        <v>0</v>
      </c>
      <c r="M169" s="6">
        <f ca="1" t="shared" si="27"/>
      </c>
      <c r="N169" s="6">
        <f ca="1" t="shared" si="28"/>
        <v>0</v>
      </c>
      <c r="O169" s="6">
        <f t="shared" si="29"/>
        <v>0</v>
      </c>
    </row>
    <row r="170" spans="4:15" ht="12.75">
      <c r="D170" s="6">
        <f>D169+TrayWtInput!$F$3</f>
        <v>112</v>
      </c>
      <c r="E170" s="7">
        <f>IF(ISNUMBER(RR!E170),RR!E170,"")</f>
      </c>
      <c r="F170" s="6">
        <f ca="1" t="shared" si="20"/>
        <v>0</v>
      </c>
      <c r="G170" s="6">
        <f ca="1" t="shared" si="21"/>
      </c>
      <c r="H170" s="6">
        <f ca="1" t="shared" si="22"/>
        <v>0</v>
      </c>
      <c r="I170" s="6">
        <f ca="1" t="shared" si="23"/>
      </c>
      <c r="J170" s="6">
        <f ca="1" t="shared" si="24"/>
        <v>0</v>
      </c>
      <c r="K170" s="6">
        <f ca="1" t="shared" si="25"/>
      </c>
      <c r="L170" s="6">
        <f ca="1" t="shared" si="26"/>
        <v>0</v>
      </c>
      <c r="M170" s="6">
        <f ca="1" t="shared" si="27"/>
      </c>
      <c r="N170" s="6">
        <f ca="1" t="shared" si="28"/>
        <v>0</v>
      </c>
      <c r="O170" s="6">
        <f t="shared" si="29"/>
        <v>0</v>
      </c>
    </row>
    <row r="171" spans="4:15" ht="12.75">
      <c r="D171" s="6">
        <f>D170+TrayWtInput!$F$3</f>
        <v>112.5</v>
      </c>
      <c r="E171" s="7">
        <f>IF(ISNUMBER(RR!E171),RR!E171,"")</f>
      </c>
      <c r="F171" s="6">
        <f ca="1" t="shared" si="20"/>
        <v>0</v>
      </c>
      <c r="G171" s="6">
        <f ca="1" t="shared" si="21"/>
      </c>
      <c r="H171" s="6">
        <f ca="1" t="shared" si="22"/>
        <v>0</v>
      </c>
      <c r="I171" s="6">
        <f ca="1" t="shared" si="23"/>
      </c>
      <c r="J171" s="6">
        <f ca="1" t="shared" si="24"/>
        <v>0</v>
      </c>
      <c r="K171" s="6">
        <f ca="1" t="shared" si="25"/>
      </c>
      <c r="L171" s="6">
        <f ca="1" t="shared" si="26"/>
        <v>0</v>
      </c>
      <c r="M171" s="6">
        <f ca="1" t="shared" si="27"/>
      </c>
      <c r="N171" s="6">
        <f ca="1" t="shared" si="28"/>
        <v>0</v>
      </c>
      <c r="O171" s="6">
        <f t="shared" si="29"/>
        <v>0</v>
      </c>
    </row>
    <row r="172" spans="4:15" ht="12.75">
      <c r="D172" s="6">
        <f>D171+TrayWtInput!$F$3</f>
        <v>113</v>
      </c>
      <c r="E172" s="7">
        <f>IF(ISNUMBER(RR!E172),RR!E172,"")</f>
      </c>
      <c r="F172" s="6">
        <f ca="1" t="shared" si="20"/>
        <v>0</v>
      </c>
      <c r="G172" s="6">
        <f ca="1" t="shared" si="21"/>
      </c>
      <c r="H172" s="6">
        <f ca="1" t="shared" si="22"/>
        <v>0</v>
      </c>
      <c r="I172" s="6">
        <f ca="1" t="shared" si="23"/>
      </c>
      <c r="J172" s="6">
        <f ca="1" t="shared" si="24"/>
        <v>0</v>
      </c>
      <c r="K172" s="6">
        <f ca="1" t="shared" si="25"/>
      </c>
      <c r="L172" s="6">
        <f ca="1" t="shared" si="26"/>
        <v>0</v>
      </c>
      <c r="M172" s="6">
        <f ca="1" t="shared" si="27"/>
      </c>
      <c r="N172" s="6">
        <f ca="1" t="shared" si="28"/>
        <v>0</v>
      </c>
      <c r="O172" s="6">
        <f t="shared" si="29"/>
        <v>0</v>
      </c>
    </row>
    <row r="173" spans="4:15" ht="12.75">
      <c r="D173" s="6">
        <f>D172+TrayWtInput!$F$3</f>
        <v>113.5</v>
      </c>
      <c r="E173" s="7">
        <f>IF(ISNUMBER(RR!E173),RR!E173,"")</f>
      </c>
      <c r="F173" s="6">
        <f ca="1" t="shared" si="20"/>
        <v>0</v>
      </c>
      <c r="G173" s="6">
        <f ca="1" t="shared" si="21"/>
      </c>
      <c r="H173" s="6">
        <f ca="1" t="shared" si="22"/>
        <v>0</v>
      </c>
      <c r="I173" s="6">
        <f ca="1" t="shared" si="23"/>
      </c>
      <c r="J173" s="6">
        <f ca="1" t="shared" si="24"/>
        <v>0</v>
      </c>
      <c r="K173" s="6">
        <f ca="1" t="shared" si="25"/>
      </c>
      <c r="L173" s="6">
        <f ca="1" t="shared" si="26"/>
        <v>0</v>
      </c>
      <c r="M173" s="6">
        <f ca="1" t="shared" si="27"/>
      </c>
      <c r="N173" s="6">
        <f ca="1" t="shared" si="28"/>
        <v>0</v>
      </c>
      <c r="O173" s="6">
        <f t="shared" si="29"/>
        <v>0</v>
      </c>
    </row>
    <row r="174" spans="4:15" ht="12.75">
      <c r="D174" s="6">
        <f>D173+TrayWtInput!$F$3</f>
        <v>114</v>
      </c>
      <c r="E174" s="7">
        <f>IF(ISNUMBER(RR!E174),RR!E174,"")</f>
      </c>
      <c r="F174" s="6">
        <f ca="1" t="shared" si="20"/>
        <v>0</v>
      </c>
      <c r="G174" s="6">
        <f ca="1" t="shared" si="21"/>
      </c>
      <c r="H174" s="6">
        <f ca="1" t="shared" si="22"/>
        <v>0</v>
      </c>
      <c r="I174" s="6">
        <f ca="1" t="shared" si="23"/>
      </c>
      <c r="J174" s="6">
        <f ca="1" t="shared" si="24"/>
        <v>0</v>
      </c>
      <c r="K174" s="6">
        <f ca="1" t="shared" si="25"/>
      </c>
      <c r="L174" s="6">
        <f ca="1" t="shared" si="26"/>
        <v>0</v>
      </c>
      <c r="M174" s="6">
        <f ca="1" t="shared" si="27"/>
      </c>
      <c r="N174" s="6">
        <f ca="1" t="shared" si="28"/>
        <v>0</v>
      </c>
      <c r="O174" s="6">
        <f t="shared" si="29"/>
        <v>0</v>
      </c>
    </row>
    <row r="175" spans="4:15" ht="12.75">
      <c r="D175" s="6">
        <f>D174+TrayWtInput!$F$3</f>
        <v>114.5</v>
      </c>
      <c r="E175" s="7">
        <f>IF(ISNUMBER(RR!E175),RR!E175,"")</f>
      </c>
      <c r="F175" s="6">
        <f ca="1" t="shared" si="20"/>
        <v>0</v>
      </c>
      <c r="G175" s="6">
        <f ca="1" t="shared" si="21"/>
      </c>
      <c r="H175" s="6">
        <f ca="1" t="shared" si="22"/>
        <v>0</v>
      </c>
      <c r="I175" s="6">
        <f ca="1" t="shared" si="23"/>
      </c>
      <c r="J175" s="6">
        <f ca="1" t="shared" si="24"/>
        <v>0</v>
      </c>
      <c r="K175" s="6">
        <f ca="1" t="shared" si="25"/>
      </c>
      <c r="L175" s="6">
        <f ca="1" t="shared" si="26"/>
        <v>0</v>
      </c>
      <c r="M175" s="6">
        <f ca="1" t="shared" si="27"/>
      </c>
      <c r="N175" s="6">
        <f ca="1" t="shared" si="28"/>
        <v>0</v>
      </c>
      <c r="O175" s="6">
        <f t="shared" si="29"/>
        <v>0</v>
      </c>
    </row>
    <row r="176" spans="4:15" ht="12.75">
      <c r="D176" s="6">
        <f>D175+TrayWtInput!$F$3</f>
        <v>115</v>
      </c>
      <c r="E176" s="7">
        <f>IF(ISNUMBER(RR!E176),RR!E176,"")</f>
      </c>
      <c r="F176" s="6">
        <f ca="1" t="shared" si="20"/>
        <v>0</v>
      </c>
      <c r="G176" s="6">
        <f ca="1" t="shared" si="21"/>
      </c>
      <c r="H176" s="6">
        <f ca="1" t="shared" si="22"/>
        <v>0</v>
      </c>
      <c r="I176" s="6">
        <f ca="1" t="shared" si="23"/>
      </c>
      <c r="J176" s="6">
        <f ca="1" t="shared" si="24"/>
        <v>0</v>
      </c>
      <c r="K176" s="6">
        <f ca="1" t="shared" si="25"/>
      </c>
      <c r="L176" s="6">
        <f ca="1" t="shared" si="26"/>
        <v>0</v>
      </c>
      <c r="M176" s="6">
        <f ca="1" t="shared" si="27"/>
      </c>
      <c r="N176" s="6">
        <f ca="1" t="shared" si="28"/>
        <v>0</v>
      </c>
      <c r="O176" s="6">
        <f t="shared" si="29"/>
        <v>0</v>
      </c>
    </row>
    <row r="177" spans="4:15" ht="12.75">
      <c r="D177" s="6">
        <f>D176+TrayWtInput!$F$3</f>
        <v>115.5</v>
      </c>
      <c r="E177" s="7">
        <f>IF(ISNUMBER(RR!E177),RR!E177,"")</f>
      </c>
      <c r="F177" s="6">
        <f ca="1" t="shared" si="20"/>
        <v>0</v>
      </c>
      <c r="G177" s="6">
        <f ca="1" t="shared" si="21"/>
      </c>
      <c r="H177" s="6">
        <f ca="1" t="shared" si="22"/>
        <v>0</v>
      </c>
      <c r="I177" s="6">
        <f ca="1" t="shared" si="23"/>
      </c>
      <c r="J177" s="6">
        <f ca="1" t="shared" si="24"/>
        <v>0</v>
      </c>
      <c r="K177" s="6">
        <f ca="1" t="shared" si="25"/>
      </c>
      <c r="L177" s="6">
        <f ca="1" t="shared" si="26"/>
        <v>0</v>
      </c>
      <c r="M177" s="6">
        <f ca="1" t="shared" si="27"/>
      </c>
      <c r="N177" s="6">
        <f ca="1" t="shared" si="28"/>
        <v>0</v>
      </c>
      <c r="O177" s="6">
        <f t="shared" si="29"/>
        <v>0</v>
      </c>
    </row>
    <row r="178" spans="4:15" ht="12.75">
      <c r="D178" s="6">
        <f>D177+TrayWtInput!$F$3</f>
        <v>116</v>
      </c>
      <c r="E178" s="7">
        <f>IF(ISNUMBER(RR!E178),RR!E178,"")</f>
      </c>
      <c r="F178" s="6">
        <f ca="1" t="shared" si="20"/>
        <v>0</v>
      </c>
      <c r="G178" s="6">
        <f ca="1" t="shared" si="21"/>
      </c>
      <c r="H178" s="6">
        <f ca="1" t="shared" si="22"/>
        <v>0</v>
      </c>
      <c r="I178" s="6">
        <f ca="1" t="shared" si="23"/>
      </c>
      <c r="J178" s="6">
        <f ca="1" t="shared" si="24"/>
        <v>0</v>
      </c>
      <c r="K178" s="6">
        <f ca="1" t="shared" si="25"/>
      </c>
      <c r="L178" s="6">
        <f ca="1" t="shared" si="26"/>
        <v>0</v>
      </c>
      <c r="M178" s="6">
        <f ca="1" t="shared" si="27"/>
      </c>
      <c r="N178" s="6">
        <f ca="1" t="shared" si="28"/>
        <v>0</v>
      </c>
      <c r="O178" s="6">
        <f t="shared" si="29"/>
        <v>0</v>
      </c>
    </row>
    <row r="179" spans="4:15" ht="12.75">
      <c r="D179" s="6">
        <f>D178+TrayWtInput!$F$3</f>
        <v>116.5</v>
      </c>
      <c r="E179" s="7">
        <f>IF(ISNUMBER(RR!E179),RR!E179,"")</f>
      </c>
      <c r="F179" s="6">
        <f ca="1" t="shared" si="20"/>
        <v>0</v>
      </c>
      <c r="G179" s="6">
        <f ca="1" t="shared" si="21"/>
      </c>
      <c r="H179" s="6">
        <f ca="1" t="shared" si="22"/>
        <v>0</v>
      </c>
      <c r="I179" s="6">
        <f ca="1" t="shared" si="23"/>
      </c>
      <c r="J179" s="6">
        <f ca="1" t="shared" si="24"/>
        <v>0</v>
      </c>
      <c r="K179" s="6">
        <f ca="1" t="shared" si="25"/>
      </c>
      <c r="L179" s="6">
        <f ca="1" t="shared" si="26"/>
        <v>0</v>
      </c>
      <c r="M179" s="6">
        <f ca="1" t="shared" si="27"/>
      </c>
      <c r="N179" s="6">
        <f ca="1" t="shared" si="28"/>
        <v>0</v>
      </c>
      <c r="O179" s="6">
        <f t="shared" si="29"/>
        <v>0</v>
      </c>
    </row>
    <row r="180" spans="4:15" ht="12.75">
      <c r="D180" s="6">
        <f>D179+TrayWtInput!$F$3</f>
        <v>117</v>
      </c>
      <c r="E180" s="7">
        <f>IF(ISNUMBER(RR!E180),RR!E180,"")</f>
      </c>
      <c r="F180" s="6">
        <f ca="1" t="shared" si="20"/>
        <v>0</v>
      </c>
      <c r="G180" s="6">
        <f ca="1" t="shared" si="21"/>
      </c>
      <c r="H180" s="6">
        <f ca="1" t="shared" si="22"/>
        <v>0</v>
      </c>
      <c r="I180" s="6">
        <f ca="1" t="shared" si="23"/>
      </c>
      <c r="J180" s="6">
        <f ca="1" t="shared" si="24"/>
        <v>0</v>
      </c>
      <c r="K180" s="6">
        <f ca="1" t="shared" si="25"/>
      </c>
      <c r="L180" s="6">
        <f ca="1" t="shared" si="26"/>
        <v>0</v>
      </c>
      <c r="M180" s="6">
        <f ca="1" t="shared" si="27"/>
      </c>
      <c r="N180" s="6">
        <f ca="1" t="shared" si="28"/>
        <v>0</v>
      </c>
      <c r="O180" s="6">
        <f t="shared" si="29"/>
        <v>0</v>
      </c>
    </row>
    <row r="181" spans="4:15" ht="12.75">
      <c r="D181" s="6">
        <f>D180+TrayWtInput!$F$3</f>
        <v>117.5</v>
      </c>
      <c r="E181" s="7">
        <f>IF(ISNUMBER(RR!E181),RR!E181,"")</f>
      </c>
      <c r="F181" s="6">
        <f ca="1" t="shared" si="20"/>
        <v>0</v>
      </c>
      <c r="G181" s="6">
        <f ca="1" t="shared" si="21"/>
      </c>
      <c r="H181" s="6">
        <f ca="1" t="shared" si="22"/>
        <v>0</v>
      </c>
      <c r="I181" s="6">
        <f ca="1" t="shared" si="23"/>
      </c>
      <c r="J181" s="6">
        <f ca="1" t="shared" si="24"/>
        <v>0</v>
      </c>
      <c r="K181" s="6">
        <f ca="1" t="shared" si="25"/>
      </c>
      <c r="L181" s="6">
        <f ca="1" t="shared" si="26"/>
        <v>0</v>
      </c>
      <c r="M181" s="6">
        <f ca="1" t="shared" si="27"/>
      </c>
      <c r="N181" s="6">
        <f ca="1" t="shared" si="28"/>
        <v>0</v>
      </c>
      <c r="O181" s="6">
        <f t="shared" si="29"/>
        <v>0</v>
      </c>
    </row>
    <row r="182" spans="4:15" ht="12.75">
      <c r="D182" s="6">
        <f>D181+TrayWtInput!$F$3</f>
        <v>118</v>
      </c>
      <c r="E182" s="7">
        <f>IF(ISNUMBER(RR!E182),RR!E182,"")</f>
      </c>
      <c r="F182" s="6">
        <f ca="1" t="shared" si="20"/>
        <v>0</v>
      </c>
      <c r="G182" s="6">
        <f ca="1" t="shared" si="21"/>
      </c>
      <c r="H182" s="6">
        <f ca="1" t="shared" si="22"/>
        <v>0</v>
      </c>
      <c r="I182" s="6">
        <f ca="1" t="shared" si="23"/>
      </c>
      <c r="J182" s="6">
        <f ca="1" t="shared" si="24"/>
        <v>0</v>
      </c>
      <c r="K182" s="6">
        <f ca="1" t="shared" si="25"/>
      </c>
      <c r="L182" s="6">
        <f ca="1" t="shared" si="26"/>
        <v>0</v>
      </c>
      <c r="M182" s="6">
        <f ca="1" t="shared" si="27"/>
      </c>
      <c r="N182" s="6">
        <f ca="1" t="shared" si="28"/>
        <v>0</v>
      </c>
      <c r="O182" s="6">
        <f t="shared" si="29"/>
        <v>0</v>
      </c>
    </row>
    <row r="183" spans="4:15" ht="12.75">
      <c r="D183" s="6">
        <f>D182+TrayWtInput!$F$3</f>
        <v>118.5</v>
      </c>
      <c r="E183" s="7">
        <f>IF(ISNUMBER(RR!E183),RR!E183,"")</f>
      </c>
      <c r="F183" s="6">
        <f ca="1" t="shared" si="20"/>
        <v>0</v>
      </c>
      <c r="G183" s="6">
        <f ca="1" t="shared" si="21"/>
      </c>
      <c r="H183" s="6">
        <f ca="1" t="shared" si="22"/>
        <v>0</v>
      </c>
      <c r="I183" s="6">
        <f ca="1" t="shared" si="23"/>
      </c>
      <c r="J183" s="6">
        <f ca="1" t="shared" si="24"/>
        <v>0</v>
      </c>
      <c r="K183" s="6">
        <f ca="1" t="shared" si="25"/>
      </c>
      <c r="L183" s="6">
        <f ca="1" t="shared" si="26"/>
        <v>0</v>
      </c>
      <c r="M183" s="6">
        <f ca="1" t="shared" si="27"/>
      </c>
      <c r="N183" s="6">
        <f ca="1" t="shared" si="28"/>
        <v>0</v>
      </c>
      <c r="O183" s="6">
        <f t="shared" si="29"/>
        <v>0</v>
      </c>
    </row>
    <row r="184" spans="4:15" ht="12.75">
      <c r="D184" s="6">
        <f>D183+TrayWtInput!$F$3</f>
        <v>119</v>
      </c>
      <c r="E184" s="7">
        <f>IF(ISNUMBER(RR!E184),RR!E184,"")</f>
      </c>
      <c r="F184" s="6">
        <f ca="1" t="shared" si="20"/>
        <v>0</v>
      </c>
      <c r="G184" s="6">
        <f ca="1" t="shared" si="21"/>
      </c>
      <c r="H184" s="6">
        <f ca="1" t="shared" si="22"/>
        <v>0</v>
      </c>
      <c r="I184" s="6">
        <f ca="1" t="shared" si="23"/>
      </c>
      <c r="J184" s="6">
        <f ca="1" t="shared" si="24"/>
        <v>0</v>
      </c>
      <c r="K184" s="6">
        <f ca="1" t="shared" si="25"/>
      </c>
      <c r="L184" s="6">
        <f ca="1" t="shared" si="26"/>
        <v>0</v>
      </c>
      <c r="M184" s="6">
        <f ca="1" t="shared" si="27"/>
      </c>
      <c r="N184" s="6">
        <f ca="1" t="shared" si="28"/>
        <v>0</v>
      </c>
      <c r="O184" s="6">
        <f t="shared" si="29"/>
        <v>0</v>
      </c>
    </row>
    <row r="185" spans="4:15" ht="12.75">
      <c r="D185" s="6">
        <f>D184+TrayWtInput!$F$3</f>
        <v>119.5</v>
      </c>
      <c r="E185" s="7">
        <f>IF(ISNUMBER(RR!E185),RR!E185,"")</f>
      </c>
      <c r="F185" s="6">
        <f ca="1" t="shared" si="20"/>
        <v>0</v>
      </c>
      <c r="G185" s="6">
        <f ca="1" t="shared" si="21"/>
      </c>
      <c r="H185" s="6">
        <f ca="1" t="shared" si="22"/>
        <v>0</v>
      </c>
      <c r="I185" s="6">
        <f ca="1" t="shared" si="23"/>
      </c>
      <c r="J185" s="6">
        <f ca="1" t="shared" si="24"/>
        <v>0</v>
      </c>
      <c r="K185" s="6">
        <f ca="1" t="shared" si="25"/>
      </c>
      <c r="L185" s="6">
        <f ca="1" t="shared" si="26"/>
        <v>0</v>
      </c>
      <c r="M185" s="6">
        <f ca="1" t="shared" si="27"/>
      </c>
      <c r="N185" s="6">
        <f ca="1" t="shared" si="28"/>
        <v>0</v>
      </c>
      <c r="O185" s="6">
        <f t="shared" si="29"/>
        <v>0</v>
      </c>
    </row>
    <row r="186" spans="4:15" ht="12.75">
      <c r="D186" s="6">
        <f>D185+TrayWtInput!$F$3</f>
        <v>120</v>
      </c>
      <c r="E186" s="7">
        <f>IF(ISNUMBER(RR!E186),RR!E186,"")</f>
      </c>
      <c r="F186" s="6">
        <f ca="1" t="shared" si="20"/>
        <v>0</v>
      </c>
      <c r="G186" s="6">
        <f ca="1" t="shared" si="21"/>
      </c>
      <c r="H186" s="6">
        <f ca="1" t="shared" si="22"/>
        <v>0</v>
      </c>
      <c r="I186" s="6">
        <f ca="1" t="shared" si="23"/>
      </c>
      <c r="J186" s="6">
        <f ca="1" t="shared" si="24"/>
        <v>0</v>
      </c>
      <c r="K186" s="6">
        <f ca="1" t="shared" si="25"/>
      </c>
      <c r="L186" s="6">
        <f ca="1" t="shared" si="26"/>
        <v>0</v>
      </c>
      <c r="M186" s="6">
        <f ca="1" t="shared" si="27"/>
      </c>
      <c r="N186" s="6">
        <f ca="1" t="shared" si="28"/>
        <v>0</v>
      </c>
      <c r="O186" s="6">
        <f t="shared" si="29"/>
        <v>0</v>
      </c>
    </row>
    <row r="187" spans="4:15" ht="12.75">
      <c r="D187" s="6">
        <f>D186+TrayWtInput!$F$3</f>
        <v>120.5</v>
      </c>
      <c r="E187" s="7">
        <f>IF(ISNUMBER(RR!E187),RR!E187,"")</f>
      </c>
      <c r="F187" s="6">
        <f ca="1" t="shared" si="20"/>
        <v>0</v>
      </c>
      <c r="G187" s="6">
        <f ca="1" t="shared" si="21"/>
      </c>
      <c r="H187" s="6">
        <f ca="1" t="shared" si="22"/>
        <v>0</v>
      </c>
      <c r="I187" s="6">
        <f ca="1" t="shared" si="23"/>
      </c>
      <c r="J187" s="6">
        <f ca="1" t="shared" si="24"/>
        <v>0</v>
      </c>
      <c r="K187" s="6">
        <f ca="1" t="shared" si="25"/>
      </c>
      <c r="L187" s="6">
        <f ca="1" t="shared" si="26"/>
        <v>0</v>
      </c>
      <c r="M187" s="6">
        <f ca="1" t="shared" si="27"/>
      </c>
      <c r="N187" s="6">
        <f ca="1" t="shared" si="28"/>
        <v>0</v>
      </c>
      <c r="O187" s="6">
        <f t="shared" si="29"/>
        <v>0</v>
      </c>
    </row>
    <row r="188" spans="4:15" ht="12.75">
      <c r="D188" s="6">
        <f>D187+TrayWtInput!$F$3</f>
        <v>121</v>
      </c>
      <c r="E188" s="7">
        <f>IF(ISNUMBER(RR!E188),RR!E188,"")</f>
      </c>
      <c r="F188" s="6">
        <f ca="1" t="shared" si="20"/>
        <v>0</v>
      </c>
      <c r="G188" s="6">
        <f ca="1" t="shared" si="21"/>
      </c>
      <c r="H188" s="6">
        <f ca="1" t="shared" si="22"/>
        <v>0</v>
      </c>
      <c r="I188" s="6">
        <f ca="1" t="shared" si="23"/>
      </c>
      <c r="J188" s="6">
        <f ca="1" t="shared" si="24"/>
        <v>0</v>
      </c>
      <c r="K188" s="6">
        <f ca="1" t="shared" si="25"/>
      </c>
      <c r="L188" s="6">
        <f ca="1" t="shared" si="26"/>
        <v>0</v>
      </c>
      <c r="M188" s="6">
        <f ca="1" t="shared" si="27"/>
      </c>
      <c r="N188" s="6">
        <f ca="1" t="shared" si="28"/>
        <v>0</v>
      </c>
      <c r="O188" s="6">
        <f t="shared" si="29"/>
        <v>0</v>
      </c>
    </row>
    <row r="189" spans="4:15" ht="12.75">
      <c r="D189" s="6">
        <f>D188+TrayWtInput!$F$3</f>
        <v>121.5</v>
      </c>
      <c r="E189" s="7">
        <f>IF(ISNUMBER(RR!E189),RR!E189,"")</f>
      </c>
      <c r="F189" s="6">
        <f ca="1" t="shared" si="20"/>
        <v>0</v>
      </c>
      <c r="G189" s="6">
        <f ca="1" t="shared" si="21"/>
      </c>
      <c r="H189" s="6">
        <f ca="1" t="shared" si="22"/>
        <v>0</v>
      </c>
      <c r="I189" s="6">
        <f ca="1" t="shared" si="23"/>
      </c>
      <c r="J189" s="6">
        <f ca="1" t="shared" si="24"/>
        <v>0</v>
      </c>
      <c r="K189" s="6">
        <f ca="1" t="shared" si="25"/>
      </c>
      <c r="L189" s="6">
        <f ca="1" t="shared" si="26"/>
        <v>0</v>
      </c>
      <c r="M189" s="6">
        <f ca="1" t="shared" si="27"/>
      </c>
      <c r="N189" s="6">
        <f ca="1" t="shared" si="28"/>
        <v>0</v>
      </c>
      <c r="O189" s="6">
        <f t="shared" si="29"/>
        <v>0</v>
      </c>
    </row>
    <row r="190" spans="4:15" ht="12.75">
      <c r="D190" s="6">
        <f>D189+TrayWtInput!$F$3</f>
        <v>122</v>
      </c>
      <c r="E190" s="7">
        <f>IF(ISNUMBER(RR!E190),RR!E190,"")</f>
      </c>
      <c r="F190" s="6">
        <f ca="1" t="shared" si="20"/>
        <v>0</v>
      </c>
      <c r="G190" s="6">
        <f ca="1" t="shared" si="21"/>
      </c>
      <c r="H190" s="6">
        <f ca="1" t="shared" si="22"/>
        <v>0</v>
      </c>
      <c r="I190" s="6">
        <f ca="1" t="shared" si="23"/>
      </c>
      <c r="J190" s="6">
        <f ca="1" t="shared" si="24"/>
        <v>0</v>
      </c>
      <c r="K190" s="6">
        <f ca="1" t="shared" si="25"/>
      </c>
      <c r="L190" s="6">
        <f ca="1" t="shared" si="26"/>
        <v>0</v>
      </c>
      <c r="M190" s="6">
        <f ca="1" t="shared" si="27"/>
      </c>
      <c r="N190" s="6">
        <f ca="1" t="shared" si="28"/>
        <v>0</v>
      </c>
      <c r="O190" s="6">
        <f t="shared" si="29"/>
        <v>0</v>
      </c>
    </row>
    <row r="191" spans="4:15" ht="12.75">
      <c r="D191" s="6">
        <f>D190+TrayWtInput!$F$3</f>
        <v>122.5</v>
      </c>
      <c r="E191" s="7">
        <f>IF(ISNUMBER(RR!E191),RR!E191,"")</f>
      </c>
      <c r="F191" s="6">
        <f ca="1" t="shared" si="20"/>
        <v>0</v>
      </c>
      <c r="G191" s="6">
        <f ca="1" t="shared" si="21"/>
      </c>
      <c r="H191" s="6">
        <f ca="1" t="shared" si="22"/>
        <v>0</v>
      </c>
      <c r="I191" s="6">
        <f ca="1" t="shared" si="23"/>
      </c>
      <c r="J191" s="6">
        <f ca="1" t="shared" si="24"/>
        <v>0</v>
      </c>
      <c r="K191" s="6">
        <f ca="1" t="shared" si="25"/>
      </c>
      <c r="L191" s="6">
        <f ca="1" t="shared" si="26"/>
        <v>0</v>
      </c>
      <c r="M191" s="6">
        <f ca="1" t="shared" si="27"/>
      </c>
      <c r="N191" s="6">
        <f ca="1" t="shared" si="28"/>
        <v>0</v>
      </c>
      <c r="O191" s="6">
        <f t="shared" si="29"/>
        <v>0</v>
      </c>
    </row>
    <row r="192" spans="4:15" ht="12.75">
      <c r="D192" s="6">
        <f>D191+TrayWtInput!$F$3</f>
        <v>123</v>
      </c>
      <c r="E192" s="7">
        <f>IF(ISNUMBER(RR!E192),RR!E192,"")</f>
      </c>
      <c r="F192" s="6">
        <f ca="1" t="shared" si="20"/>
        <v>0</v>
      </c>
      <c r="G192" s="6">
        <f ca="1" t="shared" si="21"/>
      </c>
      <c r="H192" s="6">
        <f ca="1" t="shared" si="22"/>
        <v>0</v>
      </c>
      <c r="I192" s="6">
        <f ca="1" t="shared" si="23"/>
      </c>
      <c r="J192" s="6">
        <f ca="1" t="shared" si="24"/>
        <v>0</v>
      </c>
      <c r="K192" s="6">
        <f ca="1" t="shared" si="25"/>
      </c>
      <c r="L192" s="6">
        <f ca="1" t="shared" si="26"/>
        <v>0</v>
      </c>
      <c r="M192" s="6">
        <f ca="1" t="shared" si="27"/>
      </c>
      <c r="N192" s="6">
        <f ca="1" t="shared" si="28"/>
        <v>0</v>
      </c>
      <c r="O192" s="6">
        <f t="shared" si="29"/>
        <v>0</v>
      </c>
    </row>
    <row r="193" spans="4:15" ht="12.75">
      <c r="D193" s="6">
        <f>D192+TrayWtInput!$F$3</f>
        <v>123.5</v>
      </c>
      <c r="E193" s="7">
        <f>IF(ISNUMBER(RR!E193),RR!E193,"")</f>
      </c>
      <c r="F193" s="6">
        <f ca="1" t="shared" si="20"/>
        <v>0</v>
      </c>
      <c r="G193" s="6">
        <f ca="1" t="shared" si="21"/>
      </c>
      <c r="H193" s="6">
        <f ca="1" t="shared" si="22"/>
        <v>0</v>
      </c>
      <c r="I193" s="6">
        <f ca="1" t="shared" si="23"/>
      </c>
      <c r="J193" s="6">
        <f ca="1" t="shared" si="24"/>
        <v>0</v>
      </c>
      <c r="K193" s="6">
        <f ca="1" t="shared" si="25"/>
      </c>
      <c r="L193" s="6">
        <f ca="1" t="shared" si="26"/>
        <v>0</v>
      </c>
      <c r="M193" s="6">
        <f ca="1" t="shared" si="27"/>
      </c>
      <c r="N193" s="6">
        <f ca="1" t="shared" si="28"/>
        <v>0</v>
      </c>
      <c r="O193" s="6">
        <f t="shared" si="29"/>
        <v>0</v>
      </c>
    </row>
    <row r="194" spans="4:15" ht="12.75">
      <c r="D194" s="6">
        <f>D193+TrayWtInput!$F$3</f>
        <v>124</v>
      </c>
      <c r="E194" s="7">
        <f>IF(ISNUMBER(RR!E194),RR!E194,"")</f>
      </c>
      <c r="F194" s="6">
        <f aca="true" ca="1" t="shared" si="30" ref="F194:F257">IF(-2*ROW()+F$1*bout/traydist+trays+3+ROW()&gt;1,OFFSET($E194,-2*ROW()+F$1*bout/traydist+trays+3,0),0)</f>
        <v>0</v>
      </c>
      <c r="G194" s="6">
        <f aca="true" ca="1" t="shared" si="31" ref="G194:G257">IF(ROW()-1&gt;bout*G$1/traydist,OFFSET($E194,-bout*G$1/traydist,0),0)</f>
      </c>
      <c r="H194" s="6">
        <f aca="true" ca="1" t="shared" si="32" ref="H194:H257">IF(-2*ROW()+H$1*bout/traydist+trays+3+ROW()&gt;1,OFFSET($E194,-2*ROW()+H$1*bout/traydist+trays+3,0),0)</f>
        <v>0</v>
      </c>
      <c r="I194" s="6">
        <f aca="true" ca="1" t="shared" si="33" ref="I194:I257">IF(ROW()-1&gt;bout*I$1/traydist,OFFSET($E194,-bout*I$1/traydist,0),0)</f>
      </c>
      <c r="J194" s="6">
        <f aca="true" ca="1" t="shared" si="34" ref="J194:J257">IF(-2*ROW()+J$1*bout/traydist+trays+3+ROW()&gt;1,OFFSET($E194,-2*ROW()+J$1*bout/traydist+trays+3,0),0)</f>
        <v>0</v>
      </c>
      <c r="K194" s="6">
        <f aca="true" ca="1" t="shared" si="35" ref="K194:K257">IF(ROW()-1&gt;bout*K$1/traydist,OFFSET($E194,-bout*K$1/traydist,0),0)</f>
      </c>
      <c r="L194" s="6">
        <f aca="true" ca="1" t="shared" si="36" ref="L194:L257">IF(-2*ROW()+L$1*bout/traydist+trays+3+ROW()&gt;1,OFFSET($E194,-2*ROW()+L$1*bout/traydist+trays+3,0),0)</f>
        <v>0</v>
      </c>
      <c r="M194" s="6">
        <f aca="true" ca="1" t="shared" si="37" ref="M194:M257">IF(ROW()-1&gt;bout*M$1/traydist,OFFSET($E194,-bout*M$1/traydist,0),0)</f>
      </c>
      <c r="N194" s="6">
        <f aca="true" ca="1" t="shared" si="38" ref="N194:N257">IF(-2*ROW()+N$1*bout/traydist+trays+3+ROW()&gt;1,OFFSET($E194,-2*ROW()+N$1*bout/traydist+trays+3,0),0)</f>
        <v>0</v>
      </c>
      <c r="O194" s="6">
        <f aca="true" t="shared" si="39" ref="O194:O241">SUM(E194:N194)</f>
        <v>0</v>
      </c>
    </row>
    <row r="195" spans="4:15" ht="12.75">
      <c r="D195" s="6">
        <f>D194+TrayWtInput!$F$3</f>
        <v>124.5</v>
      </c>
      <c r="E195" s="7">
        <f>IF(ISNUMBER(RR!E195),RR!E195,"")</f>
      </c>
      <c r="F195" s="6">
        <f ca="1" t="shared" si="30"/>
        <v>0</v>
      </c>
      <c r="G195" s="6">
        <f ca="1" t="shared" si="31"/>
      </c>
      <c r="H195" s="6">
        <f ca="1" t="shared" si="32"/>
        <v>0</v>
      </c>
      <c r="I195" s="6">
        <f ca="1" t="shared" si="33"/>
      </c>
      <c r="J195" s="6">
        <f ca="1" t="shared" si="34"/>
        <v>0</v>
      </c>
      <c r="K195" s="6">
        <f ca="1" t="shared" si="35"/>
      </c>
      <c r="L195" s="6">
        <f ca="1" t="shared" si="36"/>
        <v>0</v>
      </c>
      <c r="M195" s="6">
        <f ca="1" t="shared" si="37"/>
      </c>
      <c r="N195" s="6">
        <f ca="1" t="shared" si="38"/>
        <v>0</v>
      </c>
      <c r="O195" s="6">
        <f t="shared" si="39"/>
        <v>0</v>
      </c>
    </row>
    <row r="196" spans="4:15" ht="12.75">
      <c r="D196" s="6">
        <f>D195+TrayWtInput!$F$3</f>
        <v>125</v>
      </c>
      <c r="E196" s="7">
        <f>IF(ISNUMBER(RR!E196),RR!E196,"")</f>
      </c>
      <c r="F196" s="6">
        <f ca="1" t="shared" si="30"/>
        <v>0</v>
      </c>
      <c r="G196" s="6">
        <f ca="1" t="shared" si="31"/>
      </c>
      <c r="H196" s="6">
        <f ca="1" t="shared" si="32"/>
        <v>0</v>
      </c>
      <c r="I196" s="6">
        <f ca="1" t="shared" si="33"/>
      </c>
      <c r="J196" s="6">
        <f ca="1" t="shared" si="34"/>
        <v>0</v>
      </c>
      <c r="K196" s="6">
        <f ca="1" t="shared" si="35"/>
      </c>
      <c r="L196" s="6">
        <f ca="1" t="shared" si="36"/>
        <v>0</v>
      </c>
      <c r="M196" s="6">
        <f ca="1" t="shared" si="37"/>
      </c>
      <c r="N196" s="6">
        <f ca="1" t="shared" si="38"/>
        <v>0</v>
      </c>
      <c r="O196" s="6">
        <f t="shared" si="39"/>
        <v>0</v>
      </c>
    </row>
    <row r="197" spans="4:15" ht="12.75">
      <c r="D197" s="6">
        <f>D196+TrayWtInput!$F$3</f>
        <v>125.5</v>
      </c>
      <c r="E197" s="7">
        <f>IF(ISNUMBER(RR!E197),RR!E197,"")</f>
      </c>
      <c r="F197" s="6">
        <f ca="1" t="shared" si="30"/>
        <v>0</v>
      </c>
      <c r="G197" s="6">
        <f ca="1" t="shared" si="31"/>
      </c>
      <c r="H197" s="6">
        <f ca="1" t="shared" si="32"/>
        <v>0</v>
      </c>
      <c r="I197" s="6">
        <f ca="1" t="shared" si="33"/>
      </c>
      <c r="J197" s="6">
        <f ca="1" t="shared" si="34"/>
        <v>0</v>
      </c>
      <c r="K197" s="6">
        <f ca="1" t="shared" si="35"/>
      </c>
      <c r="L197" s="6">
        <f ca="1" t="shared" si="36"/>
        <v>0</v>
      </c>
      <c r="M197" s="6">
        <f ca="1" t="shared" si="37"/>
      </c>
      <c r="N197" s="6">
        <f ca="1" t="shared" si="38"/>
        <v>0</v>
      </c>
      <c r="O197" s="6">
        <f t="shared" si="39"/>
        <v>0</v>
      </c>
    </row>
    <row r="198" spans="4:15" ht="12.75">
      <c r="D198" s="6">
        <f>D197+TrayWtInput!$F$3</f>
        <v>126</v>
      </c>
      <c r="E198" s="7">
        <f>IF(ISNUMBER(RR!E198),RR!E198,"")</f>
      </c>
      <c r="F198" s="6">
        <f ca="1" t="shared" si="30"/>
        <v>0</v>
      </c>
      <c r="G198" s="6">
        <f ca="1" t="shared" si="31"/>
      </c>
      <c r="H198" s="6">
        <f ca="1" t="shared" si="32"/>
        <v>0</v>
      </c>
      <c r="I198" s="6">
        <f ca="1" t="shared" si="33"/>
      </c>
      <c r="J198" s="6">
        <f ca="1" t="shared" si="34"/>
        <v>0</v>
      </c>
      <c r="K198" s="6">
        <f ca="1" t="shared" si="35"/>
      </c>
      <c r="L198" s="6">
        <f ca="1" t="shared" si="36"/>
        <v>0</v>
      </c>
      <c r="M198" s="6">
        <f ca="1" t="shared" si="37"/>
      </c>
      <c r="N198" s="6">
        <f ca="1" t="shared" si="38"/>
        <v>0</v>
      </c>
      <c r="O198" s="6">
        <f t="shared" si="39"/>
        <v>0</v>
      </c>
    </row>
    <row r="199" spans="4:15" ht="12.75">
      <c r="D199" s="6">
        <f>D198+TrayWtInput!$F$3</f>
        <v>126.5</v>
      </c>
      <c r="E199" s="7">
        <f>IF(ISNUMBER(RR!E199),RR!E199,"")</f>
      </c>
      <c r="F199" s="6">
        <f ca="1" t="shared" si="30"/>
        <v>0</v>
      </c>
      <c r="G199" s="6">
        <f ca="1" t="shared" si="31"/>
      </c>
      <c r="H199" s="6">
        <f ca="1" t="shared" si="32"/>
        <v>0</v>
      </c>
      <c r="I199" s="6">
        <f ca="1" t="shared" si="33"/>
      </c>
      <c r="J199" s="6">
        <f ca="1" t="shared" si="34"/>
        <v>0</v>
      </c>
      <c r="K199" s="6">
        <f ca="1" t="shared" si="35"/>
      </c>
      <c r="L199" s="6">
        <f ca="1" t="shared" si="36"/>
        <v>0</v>
      </c>
      <c r="M199" s="6">
        <f ca="1" t="shared" si="37"/>
      </c>
      <c r="N199" s="6">
        <f ca="1" t="shared" si="38"/>
        <v>0</v>
      </c>
      <c r="O199" s="6">
        <f t="shared" si="39"/>
        <v>0</v>
      </c>
    </row>
    <row r="200" spans="4:15" ht="12.75">
      <c r="D200" s="6">
        <f>D199+TrayWtInput!$F$3</f>
        <v>127</v>
      </c>
      <c r="E200" s="7">
        <f>IF(ISNUMBER(RR!E200),RR!E200,"")</f>
      </c>
      <c r="F200" s="6">
        <f ca="1" t="shared" si="30"/>
        <v>0</v>
      </c>
      <c r="G200" s="6">
        <f ca="1" t="shared" si="31"/>
      </c>
      <c r="H200" s="6">
        <f ca="1" t="shared" si="32"/>
        <v>0</v>
      </c>
      <c r="I200" s="6">
        <f ca="1" t="shared" si="33"/>
      </c>
      <c r="J200" s="6">
        <f ca="1" t="shared" si="34"/>
        <v>0</v>
      </c>
      <c r="K200" s="6">
        <f ca="1" t="shared" si="35"/>
      </c>
      <c r="L200" s="6">
        <f ca="1" t="shared" si="36"/>
        <v>0</v>
      </c>
      <c r="M200" s="6">
        <f ca="1" t="shared" si="37"/>
      </c>
      <c r="N200" s="6">
        <f ca="1" t="shared" si="38"/>
        <v>0</v>
      </c>
      <c r="O200" s="6">
        <f t="shared" si="39"/>
        <v>0</v>
      </c>
    </row>
    <row r="201" spans="4:15" ht="12.75">
      <c r="D201" s="6">
        <f>D200+TrayWtInput!$F$3</f>
        <v>127.5</v>
      </c>
      <c r="E201" s="7">
        <f>IF(ISNUMBER(RR!E201),RR!E201,"")</f>
      </c>
      <c r="F201" s="6">
        <f ca="1" t="shared" si="30"/>
        <v>0</v>
      </c>
      <c r="G201" s="6">
        <f ca="1" t="shared" si="31"/>
      </c>
      <c r="H201" s="6">
        <f ca="1" t="shared" si="32"/>
        <v>0</v>
      </c>
      <c r="I201" s="6">
        <f ca="1" t="shared" si="33"/>
      </c>
      <c r="J201" s="6">
        <f ca="1" t="shared" si="34"/>
        <v>0</v>
      </c>
      <c r="K201" s="6">
        <f ca="1" t="shared" si="35"/>
      </c>
      <c r="L201" s="6">
        <f ca="1" t="shared" si="36"/>
        <v>0</v>
      </c>
      <c r="M201" s="6">
        <f ca="1" t="shared" si="37"/>
      </c>
      <c r="N201" s="6">
        <f ca="1" t="shared" si="38"/>
        <v>0</v>
      </c>
      <c r="O201" s="6">
        <f t="shared" si="39"/>
        <v>0</v>
      </c>
    </row>
    <row r="202" spans="4:15" ht="12.75">
      <c r="D202" s="6">
        <f>D201+TrayWtInput!$F$3</f>
        <v>128</v>
      </c>
      <c r="E202" s="7">
        <f>IF(ISNUMBER(RR!E202),RR!E202,"")</f>
      </c>
      <c r="F202" s="6">
        <f ca="1" t="shared" si="30"/>
        <v>0</v>
      </c>
      <c r="G202" s="6">
        <f ca="1" t="shared" si="31"/>
      </c>
      <c r="H202" s="6">
        <f ca="1" t="shared" si="32"/>
        <v>0</v>
      </c>
      <c r="I202" s="6">
        <f ca="1" t="shared" si="33"/>
      </c>
      <c r="J202" s="6">
        <f ca="1" t="shared" si="34"/>
        <v>0</v>
      </c>
      <c r="K202" s="6">
        <f ca="1" t="shared" si="35"/>
      </c>
      <c r="L202" s="6">
        <f ca="1" t="shared" si="36"/>
        <v>0</v>
      </c>
      <c r="M202" s="6">
        <f ca="1" t="shared" si="37"/>
      </c>
      <c r="N202" s="6">
        <f ca="1" t="shared" si="38"/>
        <v>0</v>
      </c>
      <c r="O202" s="6">
        <f t="shared" si="39"/>
        <v>0</v>
      </c>
    </row>
    <row r="203" spans="4:15" ht="12.75">
      <c r="D203" s="6">
        <f>D202+TrayWtInput!$F$3</f>
        <v>128.5</v>
      </c>
      <c r="E203" s="7">
        <f>IF(ISNUMBER(RR!E203),RR!E203,"")</f>
      </c>
      <c r="F203" s="6">
        <f ca="1" t="shared" si="30"/>
        <v>0</v>
      </c>
      <c r="G203" s="6">
        <f ca="1" t="shared" si="31"/>
      </c>
      <c r="H203" s="6">
        <f ca="1" t="shared" si="32"/>
        <v>0</v>
      </c>
      <c r="I203" s="6">
        <f ca="1" t="shared" si="33"/>
      </c>
      <c r="J203" s="6">
        <f ca="1" t="shared" si="34"/>
        <v>0</v>
      </c>
      <c r="K203" s="6">
        <f ca="1" t="shared" si="35"/>
      </c>
      <c r="L203" s="6">
        <f ca="1" t="shared" si="36"/>
        <v>0</v>
      </c>
      <c r="M203" s="6">
        <f ca="1" t="shared" si="37"/>
      </c>
      <c r="N203" s="6">
        <f ca="1" t="shared" si="38"/>
        <v>0</v>
      </c>
      <c r="O203" s="6">
        <f t="shared" si="39"/>
        <v>0</v>
      </c>
    </row>
    <row r="204" spans="4:15" ht="12.75">
      <c r="D204" s="6">
        <f>D203+TrayWtInput!$F$3</f>
        <v>129</v>
      </c>
      <c r="E204" s="7">
        <f>IF(ISNUMBER(RR!E204),RR!E204,"")</f>
      </c>
      <c r="F204" s="6">
        <f ca="1" t="shared" si="30"/>
        <v>0</v>
      </c>
      <c r="G204" s="6">
        <f ca="1" t="shared" si="31"/>
      </c>
      <c r="H204" s="6">
        <f ca="1" t="shared" si="32"/>
        <v>0</v>
      </c>
      <c r="I204" s="6">
        <f ca="1" t="shared" si="33"/>
      </c>
      <c r="J204" s="6">
        <f ca="1" t="shared" si="34"/>
        <v>0</v>
      </c>
      <c r="K204" s="6">
        <f ca="1" t="shared" si="35"/>
      </c>
      <c r="L204" s="6">
        <f ca="1" t="shared" si="36"/>
        <v>0</v>
      </c>
      <c r="M204" s="6">
        <f ca="1" t="shared" si="37"/>
      </c>
      <c r="N204" s="6">
        <f ca="1" t="shared" si="38"/>
        <v>0</v>
      </c>
      <c r="O204" s="6">
        <f t="shared" si="39"/>
        <v>0</v>
      </c>
    </row>
    <row r="205" spans="4:15" ht="12.75">
      <c r="D205" s="6">
        <f>D204+TrayWtInput!$F$3</f>
        <v>129.5</v>
      </c>
      <c r="E205" s="7">
        <f>IF(ISNUMBER(RR!E205),RR!E205,"")</f>
      </c>
      <c r="F205" s="6">
        <f ca="1" t="shared" si="30"/>
        <v>0</v>
      </c>
      <c r="G205" s="6">
        <f ca="1" t="shared" si="31"/>
      </c>
      <c r="H205" s="6">
        <f ca="1" t="shared" si="32"/>
        <v>0</v>
      </c>
      <c r="I205" s="6">
        <f ca="1" t="shared" si="33"/>
      </c>
      <c r="J205" s="6">
        <f ca="1" t="shared" si="34"/>
        <v>0</v>
      </c>
      <c r="K205" s="6">
        <f ca="1" t="shared" si="35"/>
      </c>
      <c r="L205" s="6">
        <f ca="1" t="shared" si="36"/>
        <v>0</v>
      </c>
      <c r="M205" s="6">
        <f ca="1" t="shared" si="37"/>
      </c>
      <c r="N205" s="6">
        <f ca="1" t="shared" si="38"/>
        <v>0</v>
      </c>
      <c r="O205" s="6">
        <f t="shared" si="39"/>
        <v>0</v>
      </c>
    </row>
    <row r="206" spans="4:15" ht="12.75">
      <c r="D206" s="6">
        <f>D205+TrayWtInput!$F$3</f>
        <v>130</v>
      </c>
      <c r="E206" s="7">
        <f>IF(ISNUMBER(RR!E206),RR!E206,"")</f>
      </c>
      <c r="F206" s="6">
        <f ca="1" t="shared" si="30"/>
        <v>0</v>
      </c>
      <c r="G206" s="6">
        <f ca="1" t="shared" si="31"/>
      </c>
      <c r="H206" s="6">
        <f ca="1" t="shared" si="32"/>
        <v>0</v>
      </c>
      <c r="I206" s="6">
        <f ca="1" t="shared" si="33"/>
      </c>
      <c r="J206" s="6">
        <f ca="1" t="shared" si="34"/>
        <v>0</v>
      </c>
      <c r="K206" s="6">
        <f ca="1" t="shared" si="35"/>
      </c>
      <c r="L206" s="6">
        <f ca="1" t="shared" si="36"/>
        <v>0</v>
      </c>
      <c r="M206" s="6">
        <f ca="1" t="shared" si="37"/>
      </c>
      <c r="N206" s="6">
        <f ca="1" t="shared" si="38"/>
        <v>0</v>
      </c>
      <c r="O206" s="6">
        <f t="shared" si="39"/>
        <v>0</v>
      </c>
    </row>
    <row r="207" spans="4:15" ht="12.75">
      <c r="D207" s="6">
        <f>D206+TrayWtInput!$F$3</f>
        <v>130.5</v>
      </c>
      <c r="E207" s="7">
        <f>IF(ISNUMBER(RR!E207),RR!E207,"")</f>
      </c>
      <c r="F207" s="6">
        <f ca="1" t="shared" si="30"/>
        <v>0</v>
      </c>
      <c r="G207" s="6">
        <f ca="1" t="shared" si="31"/>
      </c>
      <c r="H207" s="6">
        <f ca="1" t="shared" si="32"/>
        <v>0</v>
      </c>
      <c r="I207" s="6">
        <f ca="1" t="shared" si="33"/>
      </c>
      <c r="J207" s="6">
        <f ca="1" t="shared" si="34"/>
        <v>0</v>
      </c>
      <c r="K207" s="6">
        <f ca="1" t="shared" si="35"/>
      </c>
      <c r="L207" s="6">
        <f ca="1" t="shared" si="36"/>
        <v>0</v>
      </c>
      <c r="M207" s="6">
        <f ca="1" t="shared" si="37"/>
      </c>
      <c r="N207" s="6">
        <f ca="1" t="shared" si="38"/>
        <v>0</v>
      </c>
      <c r="O207" s="6">
        <f t="shared" si="39"/>
        <v>0</v>
      </c>
    </row>
    <row r="208" spans="4:15" ht="12.75">
      <c r="D208" s="6">
        <f>D207+TrayWtInput!$F$3</f>
        <v>131</v>
      </c>
      <c r="E208" s="7">
        <f>IF(ISNUMBER(RR!E208),RR!E208,"")</f>
      </c>
      <c r="F208" s="6">
        <f ca="1" t="shared" si="30"/>
        <v>0</v>
      </c>
      <c r="G208" s="6">
        <f ca="1" t="shared" si="31"/>
      </c>
      <c r="H208" s="6">
        <f ca="1" t="shared" si="32"/>
        <v>0</v>
      </c>
      <c r="I208" s="6">
        <f ca="1" t="shared" si="33"/>
      </c>
      <c r="J208" s="6">
        <f ca="1" t="shared" si="34"/>
        <v>0</v>
      </c>
      <c r="K208" s="6">
        <f ca="1" t="shared" si="35"/>
      </c>
      <c r="L208" s="6">
        <f ca="1" t="shared" si="36"/>
        <v>0</v>
      </c>
      <c r="M208" s="6">
        <f ca="1" t="shared" si="37"/>
      </c>
      <c r="N208" s="6">
        <f ca="1" t="shared" si="38"/>
        <v>0</v>
      </c>
      <c r="O208" s="6">
        <f t="shared" si="39"/>
        <v>0</v>
      </c>
    </row>
    <row r="209" spans="4:15" ht="12.75">
      <c r="D209" s="6">
        <f>D208+TrayWtInput!$F$3</f>
        <v>131.5</v>
      </c>
      <c r="E209" s="7">
        <f>IF(ISNUMBER(RR!E209),RR!E209,"")</f>
      </c>
      <c r="F209" s="6">
        <f ca="1" t="shared" si="30"/>
        <v>0</v>
      </c>
      <c r="G209" s="6">
        <f ca="1" t="shared" si="31"/>
      </c>
      <c r="H209" s="6">
        <f ca="1" t="shared" si="32"/>
        <v>0</v>
      </c>
      <c r="I209" s="6">
        <f ca="1" t="shared" si="33"/>
      </c>
      <c r="J209" s="6">
        <f ca="1" t="shared" si="34"/>
        <v>0</v>
      </c>
      <c r="K209" s="6">
        <f ca="1" t="shared" si="35"/>
      </c>
      <c r="L209" s="6">
        <f ca="1" t="shared" si="36"/>
        <v>0</v>
      </c>
      <c r="M209" s="6">
        <f ca="1" t="shared" si="37"/>
      </c>
      <c r="N209" s="6">
        <f ca="1" t="shared" si="38"/>
        <v>0</v>
      </c>
      <c r="O209" s="6">
        <f t="shared" si="39"/>
        <v>0</v>
      </c>
    </row>
    <row r="210" spans="4:15" ht="12.75">
      <c r="D210" s="6">
        <f>D209+TrayWtInput!$F$3</f>
        <v>132</v>
      </c>
      <c r="E210" s="7">
        <f>IF(ISNUMBER(RR!E210),RR!E210,"")</f>
      </c>
      <c r="F210" s="6">
        <f ca="1" t="shared" si="30"/>
        <v>0</v>
      </c>
      <c r="G210" s="6">
        <f ca="1" t="shared" si="31"/>
      </c>
      <c r="H210" s="6">
        <f ca="1" t="shared" si="32"/>
        <v>0</v>
      </c>
      <c r="I210" s="6">
        <f ca="1" t="shared" si="33"/>
      </c>
      <c r="J210" s="6">
        <f ca="1" t="shared" si="34"/>
        <v>0</v>
      </c>
      <c r="K210" s="6">
        <f ca="1" t="shared" si="35"/>
      </c>
      <c r="L210" s="6">
        <f ca="1" t="shared" si="36"/>
        <v>0</v>
      </c>
      <c r="M210" s="6">
        <f ca="1" t="shared" si="37"/>
      </c>
      <c r="N210" s="6">
        <f ca="1" t="shared" si="38"/>
        <v>0</v>
      </c>
      <c r="O210" s="6">
        <f t="shared" si="39"/>
        <v>0</v>
      </c>
    </row>
    <row r="211" spans="4:15" ht="12.75">
      <c r="D211" s="6">
        <f>D210+TrayWtInput!$F$3</f>
        <v>132.5</v>
      </c>
      <c r="E211" s="7">
        <f>IF(ISNUMBER(RR!E211),RR!E211,"")</f>
      </c>
      <c r="F211" s="6">
        <f ca="1" t="shared" si="30"/>
        <v>0</v>
      </c>
      <c r="G211" s="6">
        <f ca="1" t="shared" si="31"/>
      </c>
      <c r="H211" s="6">
        <f ca="1" t="shared" si="32"/>
        <v>0</v>
      </c>
      <c r="I211" s="6">
        <f ca="1" t="shared" si="33"/>
      </c>
      <c r="J211" s="6">
        <f ca="1" t="shared" si="34"/>
        <v>0</v>
      </c>
      <c r="K211" s="6">
        <f ca="1" t="shared" si="35"/>
      </c>
      <c r="L211" s="6">
        <f ca="1" t="shared" si="36"/>
        <v>0</v>
      </c>
      <c r="M211" s="6">
        <f ca="1" t="shared" si="37"/>
      </c>
      <c r="N211" s="6">
        <f ca="1" t="shared" si="38"/>
        <v>0</v>
      </c>
      <c r="O211" s="6">
        <f t="shared" si="39"/>
        <v>0</v>
      </c>
    </row>
    <row r="212" spans="4:15" ht="12.75">
      <c r="D212" s="6">
        <f>D211+TrayWtInput!$F$3</f>
        <v>133</v>
      </c>
      <c r="E212" s="7">
        <f>IF(ISNUMBER(RR!E212),RR!E212,"")</f>
      </c>
      <c r="F212" s="6">
        <f ca="1" t="shared" si="30"/>
        <v>0</v>
      </c>
      <c r="G212" s="6">
        <f ca="1" t="shared" si="31"/>
      </c>
      <c r="H212" s="6">
        <f ca="1" t="shared" si="32"/>
        <v>0</v>
      </c>
      <c r="I212" s="6">
        <f ca="1" t="shared" si="33"/>
      </c>
      <c r="J212" s="6">
        <f ca="1" t="shared" si="34"/>
        <v>0</v>
      </c>
      <c r="K212" s="6">
        <f ca="1" t="shared" si="35"/>
      </c>
      <c r="L212" s="6">
        <f ca="1" t="shared" si="36"/>
        <v>0</v>
      </c>
      <c r="M212" s="6">
        <f ca="1" t="shared" si="37"/>
      </c>
      <c r="N212" s="6">
        <f ca="1" t="shared" si="38"/>
        <v>0</v>
      </c>
      <c r="O212" s="6">
        <f t="shared" si="39"/>
        <v>0</v>
      </c>
    </row>
    <row r="213" spans="4:15" ht="12.75">
      <c r="D213" s="6">
        <f>D212+TrayWtInput!$F$3</f>
        <v>133.5</v>
      </c>
      <c r="E213" s="7">
        <f>IF(ISNUMBER(RR!E213),RR!E213,"")</f>
      </c>
      <c r="F213" s="6">
        <f ca="1" t="shared" si="30"/>
        <v>0</v>
      </c>
      <c r="G213" s="6">
        <f ca="1" t="shared" si="31"/>
      </c>
      <c r="H213" s="6">
        <f ca="1" t="shared" si="32"/>
        <v>0</v>
      </c>
      <c r="I213" s="6">
        <f ca="1" t="shared" si="33"/>
      </c>
      <c r="J213" s="6">
        <f ca="1" t="shared" si="34"/>
        <v>0</v>
      </c>
      <c r="K213" s="6">
        <f ca="1" t="shared" si="35"/>
      </c>
      <c r="L213" s="6">
        <f ca="1" t="shared" si="36"/>
        <v>0</v>
      </c>
      <c r="M213" s="6">
        <f ca="1" t="shared" si="37"/>
      </c>
      <c r="N213" s="6">
        <f ca="1" t="shared" si="38"/>
        <v>0</v>
      </c>
      <c r="O213" s="6">
        <f t="shared" si="39"/>
        <v>0</v>
      </c>
    </row>
    <row r="214" spans="4:15" ht="12.75">
      <c r="D214" s="6">
        <f>D213+TrayWtInput!$F$3</f>
        <v>134</v>
      </c>
      <c r="E214" s="7">
        <f>IF(ISNUMBER(RR!E214),RR!E214,"")</f>
      </c>
      <c r="F214" s="6">
        <f ca="1" t="shared" si="30"/>
        <v>0</v>
      </c>
      <c r="G214" s="6">
        <f ca="1" t="shared" si="31"/>
      </c>
      <c r="H214" s="6">
        <f ca="1" t="shared" si="32"/>
        <v>0</v>
      </c>
      <c r="I214" s="6">
        <f ca="1" t="shared" si="33"/>
      </c>
      <c r="J214" s="6">
        <f ca="1" t="shared" si="34"/>
        <v>0</v>
      </c>
      <c r="K214" s="6">
        <f ca="1" t="shared" si="35"/>
      </c>
      <c r="L214" s="6">
        <f ca="1" t="shared" si="36"/>
        <v>0</v>
      </c>
      <c r="M214" s="6">
        <f ca="1" t="shared" si="37"/>
      </c>
      <c r="N214" s="6">
        <f ca="1" t="shared" si="38"/>
        <v>0</v>
      </c>
      <c r="O214" s="6">
        <f t="shared" si="39"/>
        <v>0</v>
      </c>
    </row>
    <row r="215" spans="4:15" ht="12.75">
      <c r="D215" s="6">
        <f>D214+TrayWtInput!$F$3</f>
        <v>134.5</v>
      </c>
      <c r="E215" s="7">
        <f>IF(ISNUMBER(RR!E215),RR!E215,"")</f>
      </c>
      <c r="F215" s="6">
        <f ca="1" t="shared" si="30"/>
        <v>0</v>
      </c>
      <c r="G215" s="6">
        <f ca="1" t="shared" si="31"/>
      </c>
      <c r="H215" s="6">
        <f ca="1" t="shared" si="32"/>
        <v>0</v>
      </c>
      <c r="I215" s="6">
        <f ca="1" t="shared" si="33"/>
      </c>
      <c r="J215" s="6">
        <f ca="1" t="shared" si="34"/>
        <v>0</v>
      </c>
      <c r="K215" s="6">
        <f ca="1" t="shared" si="35"/>
      </c>
      <c r="L215" s="6">
        <f ca="1" t="shared" si="36"/>
        <v>0</v>
      </c>
      <c r="M215" s="6">
        <f ca="1" t="shared" si="37"/>
      </c>
      <c r="N215" s="6">
        <f ca="1" t="shared" si="38"/>
        <v>0</v>
      </c>
      <c r="O215" s="6">
        <f t="shared" si="39"/>
        <v>0</v>
      </c>
    </row>
    <row r="216" spans="4:15" ht="12.75">
      <c r="D216" s="6">
        <f>D215+TrayWtInput!$F$3</f>
        <v>135</v>
      </c>
      <c r="E216" s="7">
        <f>IF(ISNUMBER(RR!E216),RR!E216,"")</f>
      </c>
      <c r="F216" s="6">
        <f ca="1" t="shared" si="30"/>
        <v>0</v>
      </c>
      <c r="G216" s="6">
        <f ca="1" t="shared" si="31"/>
      </c>
      <c r="H216" s="6">
        <f ca="1" t="shared" si="32"/>
        <v>0</v>
      </c>
      <c r="I216" s="6">
        <f ca="1" t="shared" si="33"/>
      </c>
      <c r="J216" s="6">
        <f ca="1" t="shared" si="34"/>
        <v>0</v>
      </c>
      <c r="K216" s="6">
        <f ca="1" t="shared" si="35"/>
      </c>
      <c r="L216" s="6">
        <f ca="1" t="shared" si="36"/>
        <v>0</v>
      </c>
      <c r="M216" s="6">
        <f ca="1" t="shared" si="37"/>
      </c>
      <c r="N216" s="6">
        <f ca="1" t="shared" si="38"/>
        <v>0</v>
      </c>
      <c r="O216" s="6">
        <f t="shared" si="39"/>
        <v>0</v>
      </c>
    </row>
    <row r="217" spans="4:15" ht="12.75">
      <c r="D217" s="6">
        <f>D216+TrayWtInput!$F$3</f>
        <v>135.5</v>
      </c>
      <c r="E217" s="7">
        <f>IF(ISNUMBER(RR!E217),RR!E217,"")</f>
      </c>
      <c r="F217" s="6">
        <f ca="1" t="shared" si="30"/>
        <v>0</v>
      </c>
      <c r="G217" s="6">
        <f ca="1" t="shared" si="31"/>
      </c>
      <c r="H217" s="6">
        <f ca="1" t="shared" si="32"/>
        <v>0</v>
      </c>
      <c r="I217" s="6">
        <f ca="1" t="shared" si="33"/>
      </c>
      <c r="J217" s="6">
        <f ca="1" t="shared" si="34"/>
        <v>0</v>
      </c>
      <c r="K217" s="6">
        <f ca="1" t="shared" si="35"/>
      </c>
      <c r="L217" s="6">
        <f ca="1" t="shared" si="36"/>
        <v>0</v>
      </c>
      <c r="M217" s="6">
        <f ca="1" t="shared" si="37"/>
      </c>
      <c r="N217" s="6">
        <f ca="1" t="shared" si="38"/>
        <v>0</v>
      </c>
      <c r="O217" s="6">
        <f t="shared" si="39"/>
        <v>0</v>
      </c>
    </row>
    <row r="218" spans="4:15" ht="12.75">
      <c r="D218" s="6">
        <f>D217+TrayWtInput!$F$3</f>
        <v>136</v>
      </c>
      <c r="E218" s="7">
        <f>IF(ISNUMBER(RR!E218),RR!E218,"")</f>
      </c>
      <c r="F218" s="6">
        <f ca="1" t="shared" si="30"/>
        <v>0</v>
      </c>
      <c r="G218" s="6">
        <f ca="1" t="shared" si="31"/>
      </c>
      <c r="H218" s="6">
        <f ca="1" t="shared" si="32"/>
        <v>0</v>
      </c>
      <c r="I218" s="6">
        <f ca="1" t="shared" si="33"/>
      </c>
      <c r="J218" s="6">
        <f ca="1" t="shared" si="34"/>
        <v>0</v>
      </c>
      <c r="K218" s="6">
        <f ca="1" t="shared" si="35"/>
      </c>
      <c r="L218" s="6">
        <f ca="1" t="shared" si="36"/>
        <v>0</v>
      </c>
      <c r="M218" s="6">
        <f ca="1" t="shared" si="37"/>
      </c>
      <c r="N218" s="6">
        <f ca="1" t="shared" si="38"/>
        <v>0</v>
      </c>
      <c r="O218" s="6">
        <f t="shared" si="39"/>
        <v>0</v>
      </c>
    </row>
    <row r="219" spans="4:15" ht="12.75">
      <c r="D219" s="6">
        <f>D218+TrayWtInput!$F$3</f>
        <v>136.5</v>
      </c>
      <c r="E219" s="7">
        <f>IF(ISNUMBER(RR!E219),RR!E219,"")</f>
      </c>
      <c r="F219" s="6">
        <f ca="1" t="shared" si="30"/>
        <v>0</v>
      </c>
      <c r="G219" s="6">
        <f ca="1" t="shared" si="31"/>
      </c>
      <c r="H219" s="6">
        <f ca="1" t="shared" si="32"/>
        <v>0</v>
      </c>
      <c r="I219" s="6">
        <f ca="1" t="shared" si="33"/>
      </c>
      <c r="J219" s="6">
        <f ca="1" t="shared" si="34"/>
        <v>0</v>
      </c>
      <c r="K219" s="6">
        <f ca="1" t="shared" si="35"/>
      </c>
      <c r="L219" s="6">
        <f ca="1" t="shared" si="36"/>
        <v>0</v>
      </c>
      <c r="M219" s="6">
        <f ca="1" t="shared" si="37"/>
      </c>
      <c r="N219" s="6">
        <f ca="1" t="shared" si="38"/>
        <v>0</v>
      </c>
      <c r="O219" s="6">
        <f t="shared" si="39"/>
        <v>0</v>
      </c>
    </row>
    <row r="220" spans="4:15" ht="12.75">
      <c r="D220" s="6">
        <f>D219+TrayWtInput!$F$3</f>
        <v>137</v>
      </c>
      <c r="E220" s="7">
        <f>IF(ISNUMBER(RR!E220),RR!E220,"")</f>
      </c>
      <c r="F220" s="6">
        <f ca="1" t="shared" si="30"/>
        <v>0</v>
      </c>
      <c r="G220" s="6">
        <f ca="1" t="shared" si="31"/>
      </c>
      <c r="H220" s="6">
        <f ca="1" t="shared" si="32"/>
        <v>0</v>
      </c>
      <c r="I220" s="6">
        <f ca="1" t="shared" si="33"/>
      </c>
      <c r="J220" s="6">
        <f ca="1" t="shared" si="34"/>
        <v>0</v>
      </c>
      <c r="K220" s="6">
        <f ca="1" t="shared" si="35"/>
      </c>
      <c r="L220" s="6">
        <f ca="1" t="shared" si="36"/>
        <v>0</v>
      </c>
      <c r="M220" s="6">
        <f ca="1" t="shared" si="37"/>
      </c>
      <c r="N220" s="6">
        <f ca="1" t="shared" si="38"/>
        <v>0</v>
      </c>
      <c r="O220" s="6">
        <f t="shared" si="39"/>
        <v>0</v>
      </c>
    </row>
    <row r="221" spans="4:15" ht="12.75">
      <c r="D221" s="6">
        <f>D220+TrayWtInput!$F$3</f>
        <v>137.5</v>
      </c>
      <c r="E221" s="7">
        <f>IF(ISNUMBER(RR!E221),RR!E221,"")</f>
      </c>
      <c r="F221" s="6">
        <f ca="1" t="shared" si="30"/>
        <v>0</v>
      </c>
      <c r="G221" s="6">
        <f ca="1" t="shared" si="31"/>
      </c>
      <c r="H221" s="6">
        <f ca="1" t="shared" si="32"/>
        <v>0</v>
      </c>
      <c r="I221" s="6">
        <f ca="1" t="shared" si="33"/>
      </c>
      <c r="J221" s="6">
        <f ca="1" t="shared" si="34"/>
        <v>0</v>
      </c>
      <c r="K221" s="6">
        <f ca="1" t="shared" si="35"/>
      </c>
      <c r="L221" s="6">
        <f ca="1" t="shared" si="36"/>
        <v>0</v>
      </c>
      <c r="M221" s="6">
        <f ca="1" t="shared" si="37"/>
      </c>
      <c r="N221" s="6">
        <f ca="1" t="shared" si="38"/>
        <v>0</v>
      </c>
      <c r="O221" s="6">
        <f t="shared" si="39"/>
        <v>0</v>
      </c>
    </row>
    <row r="222" spans="4:15" ht="12.75">
      <c r="D222" s="6">
        <f>D221+TrayWtInput!$F$3</f>
        <v>138</v>
      </c>
      <c r="E222" s="7">
        <f>IF(ISNUMBER(RR!E222),RR!E222,"")</f>
      </c>
      <c r="F222" s="6">
        <f ca="1" t="shared" si="30"/>
        <v>0</v>
      </c>
      <c r="G222" s="6">
        <f ca="1" t="shared" si="31"/>
      </c>
      <c r="H222" s="6">
        <f ca="1" t="shared" si="32"/>
        <v>0</v>
      </c>
      <c r="I222" s="6">
        <f ca="1" t="shared" si="33"/>
      </c>
      <c r="J222" s="6">
        <f ca="1" t="shared" si="34"/>
        <v>0</v>
      </c>
      <c r="K222" s="6">
        <f ca="1" t="shared" si="35"/>
      </c>
      <c r="L222" s="6">
        <f ca="1" t="shared" si="36"/>
        <v>0</v>
      </c>
      <c r="M222" s="6">
        <f ca="1" t="shared" si="37"/>
      </c>
      <c r="N222" s="6">
        <f ca="1" t="shared" si="38"/>
        <v>0</v>
      </c>
      <c r="O222" s="6">
        <f t="shared" si="39"/>
        <v>0</v>
      </c>
    </row>
    <row r="223" spans="4:15" ht="12.75">
      <c r="D223" s="6">
        <f>D222+TrayWtInput!$F$3</f>
        <v>138.5</v>
      </c>
      <c r="E223" s="7">
        <f>IF(ISNUMBER(RR!E223),RR!E223,"")</f>
      </c>
      <c r="F223" s="6">
        <f ca="1" t="shared" si="30"/>
        <v>0</v>
      </c>
      <c r="G223" s="6">
        <f ca="1" t="shared" si="31"/>
      </c>
      <c r="H223" s="6">
        <f ca="1" t="shared" si="32"/>
        <v>0</v>
      </c>
      <c r="I223" s="6">
        <f ca="1" t="shared" si="33"/>
      </c>
      <c r="J223" s="6">
        <f ca="1" t="shared" si="34"/>
        <v>0</v>
      </c>
      <c r="K223" s="6">
        <f ca="1" t="shared" si="35"/>
      </c>
      <c r="L223" s="6">
        <f ca="1" t="shared" si="36"/>
        <v>0</v>
      </c>
      <c r="M223" s="6">
        <f ca="1" t="shared" si="37"/>
      </c>
      <c r="N223" s="6">
        <f ca="1" t="shared" si="38"/>
        <v>0</v>
      </c>
      <c r="O223" s="6">
        <f t="shared" si="39"/>
        <v>0</v>
      </c>
    </row>
    <row r="224" spans="4:15" ht="12.75">
      <c r="D224" s="6">
        <f>D223+TrayWtInput!$F$3</f>
        <v>139</v>
      </c>
      <c r="E224" s="7">
        <f>IF(ISNUMBER(RR!E224),RR!E224,"")</f>
      </c>
      <c r="F224" s="6">
        <f ca="1" t="shared" si="30"/>
        <v>0</v>
      </c>
      <c r="G224" s="6">
        <f ca="1" t="shared" si="31"/>
      </c>
      <c r="H224" s="6">
        <f ca="1" t="shared" si="32"/>
        <v>0</v>
      </c>
      <c r="I224" s="6">
        <f ca="1" t="shared" si="33"/>
      </c>
      <c r="J224" s="6">
        <f ca="1" t="shared" si="34"/>
        <v>0</v>
      </c>
      <c r="K224" s="6">
        <f ca="1" t="shared" si="35"/>
      </c>
      <c r="L224" s="6">
        <f ca="1" t="shared" si="36"/>
        <v>0</v>
      </c>
      <c r="M224" s="6">
        <f ca="1" t="shared" si="37"/>
      </c>
      <c r="N224" s="6">
        <f ca="1" t="shared" si="38"/>
        <v>0</v>
      </c>
      <c r="O224" s="6">
        <f t="shared" si="39"/>
        <v>0</v>
      </c>
    </row>
    <row r="225" spans="4:15" ht="12.75">
      <c r="D225" s="6">
        <f>D224+TrayWtInput!$F$3</f>
        <v>139.5</v>
      </c>
      <c r="E225" s="7">
        <f>IF(ISNUMBER(RR!E225),RR!E225,"")</f>
      </c>
      <c r="F225" s="6">
        <f ca="1" t="shared" si="30"/>
        <v>0</v>
      </c>
      <c r="G225" s="6">
        <f ca="1" t="shared" si="31"/>
      </c>
      <c r="H225" s="6">
        <f ca="1" t="shared" si="32"/>
        <v>0</v>
      </c>
      <c r="I225" s="6">
        <f ca="1" t="shared" si="33"/>
      </c>
      <c r="J225" s="6">
        <f ca="1" t="shared" si="34"/>
        <v>0</v>
      </c>
      <c r="K225" s="6">
        <f ca="1" t="shared" si="35"/>
      </c>
      <c r="L225" s="6">
        <f ca="1" t="shared" si="36"/>
        <v>0</v>
      </c>
      <c r="M225" s="6">
        <f ca="1" t="shared" si="37"/>
      </c>
      <c r="N225" s="6">
        <f ca="1" t="shared" si="38"/>
        <v>0</v>
      </c>
      <c r="O225" s="6">
        <f t="shared" si="39"/>
        <v>0</v>
      </c>
    </row>
    <row r="226" spans="4:15" ht="12.75">
      <c r="D226" s="6">
        <f>D225+TrayWtInput!$F$3</f>
        <v>140</v>
      </c>
      <c r="E226" s="7">
        <f>IF(ISNUMBER(RR!E226),RR!E226,"")</f>
      </c>
      <c r="F226" s="6">
        <f ca="1" t="shared" si="30"/>
        <v>0</v>
      </c>
      <c r="G226" s="6">
        <f ca="1" t="shared" si="31"/>
      </c>
      <c r="H226" s="6">
        <f ca="1" t="shared" si="32"/>
        <v>0</v>
      </c>
      <c r="I226" s="6">
        <f ca="1" t="shared" si="33"/>
      </c>
      <c r="J226" s="6">
        <f ca="1" t="shared" si="34"/>
        <v>0</v>
      </c>
      <c r="K226" s="6">
        <f ca="1" t="shared" si="35"/>
      </c>
      <c r="L226" s="6">
        <f ca="1" t="shared" si="36"/>
        <v>0</v>
      </c>
      <c r="M226" s="6">
        <f ca="1" t="shared" si="37"/>
      </c>
      <c r="N226" s="6">
        <f ca="1" t="shared" si="38"/>
        <v>0</v>
      </c>
      <c r="O226" s="6">
        <f t="shared" si="39"/>
        <v>0</v>
      </c>
    </row>
    <row r="227" spans="4:15" ht="12.75">
      <c r="D227" s="6">
        <f>D226+TrayWtInput!$F$3</f>
        <v>140.5</v>
      </c>
      <c r="E227" s="7">
        <f>IF(ISNUMBER(RR!E227),RR!E227,"")</f>
      </c>
      <c r="F227" s="6">
        <f ca="1" t="shared" si="30"/>
        <v>0</v>
      </c>
      <c r="G227" s="6">
        <f ca="1" t="shared" si="31"/>
      </c>
      <c r="H227" s="6">
        <f ca="1" t="shared" si="32"/>
        <v>0</v>
      </c>
      <c r="I227" s="6">
        <f ca="1" t="shared" si="33"/>
      </c>
      <c r="J227" s="6">
        <f ca="1" t="shared" si="34"/>
        <v>0</v>
      </c>
      <c r="K227" s="6">
        <f ca="1" t="shared" si="35"/>
      </c>
      <c r="L227" s="6">
        <f ca="1" t="shared" si="36"/>
        <v>0</v>
      </c>
      <c r="M227" s="6">
        <f ca="1" t="shared" si="37"/>
      </c>
      <c r="N227" s="6">
        <f ca="1" t="shared" si="38"/>
        <v>0</v>
      </c>
      <c r="O227" s="6">
        <f t="shared" si="39"/>
        <v>0</v>
      </c>
    </row>
    <row r="228" spans="4:15" ht="12.75">
      <c r="D228" s="6">
        <f>D227+TrayWtInput!$F$3</f>
        <v>141</v>
      </c>
      <c r="E228" s="7">
        <f>IF(ISNUMBER(RR!E228),RR!E228,"")</f>
      </c>
      <c r="F228" s="6">
        <f ca="1" t="shared" si="30"/>
        <v>0</v>
      </c>
      <c r="G228" s="6">
        <f ca="1" t="shared" si="31"/>
      </c>
      <c r="H228" s="6">
        <f ca="1" t="shared" si="32"/>
        <v>0</v>
      </c>
      <c r="I228" s="6">
        <f ca="1" t="shared" si="33"/>
      </c>
      <c r="J228" s="6">
        <f ca="1" t="shared" si="34"/>
        <v>0</v>
      </c>
      <c r="K228" s="6">
        <f ca="1" t="shared" si="35"/>
      </c>
      <c r="L228" s="6">
        <f ca="1" t="shared" si="36"/>
        <v>0</v>
      </c>
      <c r="M228" s="6">
        <f ca="1" t="shared" si="37"/>
      </c>
      <c r="N228" s="6">
        <f ca="1" t="shared" si="38"/>
        <v>0</v>
      </c>
      <c r="O228" s="6">
        <f t="shared" si="39"/>
        <v>0</v>
      </c>
    </row>
    <row r="229" spans="4:15" ht="12.75">
      <c r="D229" s="6">
        <f>D228+TrayWtInput!$F$3</f>
        <v>141.5</v>
      </c>
      <c r="E229" s="7">
        <f>IF(ISNUMBER(RR!E229),RR!E229,"")</f>
      </c>
      <c r="F229" s="6">
        <f ca="1" t="shared" si="30"/>
        <v>0</v>
      </c>
      <c r="G229" s="6">
        <f ca="1" t="shared" si="31"/>
      </c>
      <c r="H229" s="6">
        <f ca="1" t="shared" si="32"/>
        <v>0</v>
      </c>
      <c r="I229" s="6">
        <f ca="1" t="shared" si="33"/>
      </c>
      <c r="J229" s="6">
        <f ca="1" t="shared" si="34"/>
        <v>0</v>
      </c>
      <c r="K229" s="6">
        <f ca="1" t="shared" si="35"/>
      </c>
      <c r="L229" s="6">
        <f ca="1" t="shared" si="36"/>
        <v>0</v>
      </c>
      <c r="M229" s="6">
        <f ca="1" t="shared" si="37"/>
      </c>
      <c r="N229" s="6">
        <f ca="1" t="shared" si="38"/>
        <v>0</v>
      </c>
      <c r="O229" s="6">
        <f t="shared" si="39"/>
        <v>0</v>
      </c>
    </row>
    <row r="230" spans="4:15" ht="12.75">
      <c r="D230" s="6">
        <f>D229+TrayWtInput!$F$3</f>
        <v>142</v>
      </c>
      <c r="E230" s="7">
        <f>IF(ISNUMBER(RR!E230),RR!E230,"")</f>
      </c>
      <c r="F230" s="6">
        <f ca="1" t="shared" si="30"/>
        <v>0</v>
      </c>
      <c r="G230" s="6">
        <f ca="1" t="shared" si="31"/>
      </c>
      <c r="H230" s="6">
        <f ca="1" t="shared" si="32"/>
        <v>0</v>
      </c>
      <c r="I230" s="6">
        <f ca="1" t="shared" si="33"/>
      </c>
      <c r="J230" s="6">
        <f ca="1" t="shared" si="34"/>
        <v>0</v>
      </c>
      <c r="K230" s="6">
        <f ca="1" t="shared" si="35"/>
      </c>
      <c r="L230" s="6">
        <f ca="1" t="shared" si="36"/>
        <v>0</v>
      </c>
      <c r="M230" s="6">
        <f ca="1" t="shared" si="37"/>
      </c>
      <c r="N230" s="6">
        <f ca="1" t="shared" si="38"/>
        <v>0</v>
      </c>
      <c r="O230" s="6">
        <f t="shared" si="39"/>
        <v>0</v>
      </c>
    </row>
    <row r="231" spans="4:15" ht="12.75">
      <c r="D231" s="6">
        <f>D230+TrayWtInput!$F$3</f>
        <v>142.5</v>
      </c>
      <c r="E231" s="7">
        <f>IF(ISNUMBER(RR!E231),RR!E231,"")</f>
      </c>
      <c r="F231" s="6">
        <f ca="1" t="shared" si="30"/>
        <v>0</v>
      </c>
      <c r="G231" s="6">
        <f ca="1" t="shared" si="31"/>
      </c>
      <c r="H231" s="6">
        <f ca="1" t="shared" si="32"/>
        <v>0</v>
      </c>
      <c r="I231" s="6">
        <f ca="1" t="shared" si="33"/>
      </c>
      <c r="J231" s="6">
        <f ca="1" t="shared" si="34"/>
        <v>0</v>
      </c>
      <c r="K231" s="6">
        <f ca="1" t="shared" si="35"/>
      </c>
      <c r="L231" s="6">
        <f ca="1" t="shared" si="36"/>
        <v>0</v>
      </c>
      <c r="M231" s="6">
        <f ca="1" t="shared" si="37"/>
      </c>
      <c r="N231" s="6">
        <f ca="1" t="shared" si="38"/>
        <v>0</v>
      </c>
      <c r="O231" s="6">
        <f t="shared" si="39"/>
        <v>0</v>
      </c>
    </row>
    <row r="232" spans="4:15" ht="12.75">
      <c r="D232" s="6">
        <f>D231+TrayWtInput!$F$3</f>
        <v>143</v>
      </c>
      <c r="E232" s="7">
        <f>IF(ISNUMBER(RR!E232),RR!E232,"")</f>
      </c>
      <c r="F232" s="6">
        <f ca="1" t="shared" si="30"/>
        <v>0</v>
      </c>
      <c r="G232" s="6">
        <f ca="1" t="shared" si="31"/>
      </c>
      <c r="H232" s="6">
        <f ca="1" t="shared" si="32"/>
        <v>0</v>
      </c>
      <c r="I232" s="6">
        <f ca="1" t="shared" si="33"/>
      </c>
      <c r="J232" s="6">
        <f ca="1" t="shared" si="34"/>
        <v>0</v>
      </c>
      <c r="K232" s="6">
        <f ca="1" t="shared" si="35"/>
      </c>
      <c r="L232" s="6">
        <f ca="1" t="shared" si="36"/>
        <v>0</v>
      </c>
      <c r="M232" s="6">
        <f ca="1" t="shared" si="37"/>
      </c>
      <c r="N232" s="6">
        <f ca="1" t="shared" si="38"/>
        <v>0</v>
      </c>
      <c r="O232" s="6">
        <f t="shared" si="39"/>
        <v>0</v>
      </c>
    </row>
    <row r="233" spans="4:15" ht="12.75">
      <c r="D233" s="6">
        <f>D232+TrayWtInput!$F$3</f>
        <v>143.5</v>
      </c>
      <c r="E233" s="7">
        <f>IF(ISNUMBER(RR!E233),RR!E233,"")</f>
      </c>
      <c r="F233" s="6">
        <f ca="1" t="shared" si="30"/>
        <v>0</v>
      </c>
      <c r="G233" s="6">
        <f ca="1" t="shared" si="31"/>
      </c>
      <c r="H233" s="6">
        <f ca="1" t="shared" si="32"/>
        <v>0</v>
      </c>
      <c r="I233" s="6">
        <f ca="1" t="shared" si="33"/>
      </c>
      <c r="J233" s="6">
        <f ca="1" t="shared" si="34"/>
        <v>0</v>
      </c>
      <c r="K233" s="6">
        <f ca="1" t="shared" si="35"/>
      </c>
      <c r="L233" s="6">
        <f ca="1" t="shared" si="36"/>
        <v>0</v>
      </c>
      <c r="M233" s="6">
        <f ca="1" t="shared" si="37"/>
      </c>
      <c r="N233" s="6">
        <f ca="1" t="shared" si="38"/>
        <v>0</v>
      </c>
      <c r="O233" s="6">
        <f t="shared" si="39"/>
        <v>0</v>
      </c>
    </row>
    <row r="234" spans="4:15" ht="12.75">
      <c r="D234" s="6">
        <f>D233+TrayWtInput!$F$3</f>
        <v>144</v>
      </c>
      <c r="E234" s="7">
        <f>IF(ISNUMBER(RR!E234),RR!E234,"")</f>
      </c>
      <c r="F234" s="6">
        <f ca="1" t="shared" si="30"/>
        <v>0</v>
      </c>
      <c r="G234" s="6">
        <f ca="1" t="shared" si="31"/>
      </c>
      <c r="H234" s="6">
        <f ca="1" t="shared" si="32"/>
        <v>0</v>
      </c>
      <c r="I234" s="6">
        <f ca="1" t="shared" si="33"/>
      </c>
      <c r="J234" s="6">
        <f ca="1" t="shared" si="34"/>
        <v>0</v>
      </c>
      <c r="K234" s="6">
        <f ca="1" t="shared" si="35"/>
      </c>
      <c r="L234" s="6">
        <f ca="1" t="shared" si="36"/>
        <v>0</v>
      </c>
      <c r="M234" s="6">
        <f ca="1" t="shared" si="37"/>
      </c>
      <c r="N234" s="6">
        <f ca="1" t="shared" si="38"/>
        <v>0</v>
      </c>
      <c r="O234" s="6">
        <f t="shared" si="39"/>
        <v>0</v>
      </c>
    </row>
    <row r="235" spans="4:15" ht="12.75">
      <c r="D235" s="6">
        <f>D234+TrayWtInput!$F$3</f>
        <v>144.5</v>
      </c>
      <c r="E235" s="7">
        <f>IF(ISNUMBER(RR!E235),RR!E235,"")</f>
      </c>
      <c r="F235" s="6">
        <f ca="1" t="shared" si="30"/>
        <v>0</v>
      </c>
      <c r="G235" s="6">
        <f ca="1" t="shared" si="31"/>
      </c>
      <c r="H235" s="6">
        <f ca="1" t="shared" si="32"/>
        <v>0</v>
      </c>
      <c r="I235" s="6">
        <f ca="1" t="shared" si="33"/>
      </c>
      <c r="J235" s="6">
        <f ca="1" t="shared" si="34"/>
        <v>0</v>
      </c>
      <c r="K235" s="6">
        <f ca="1" t="shared" si="35"/>
      </c>
      <c r="L235" s="6">
        <f ca="1" t="shared" si="36"/>
        <v>0</v>
      </c>
      <c r="M235" s="6">
        <f ca="1" t="shared" si="37"/>
      </c>
      <c r="N235" s="6">
        <f ca="1" t="shared" si="38"/>
        <v>0</v>
      </c>
      <c r="O235" s="6">
        <f t="shared" si="39"/>
        <v>0</v>
      </c>
    </row>
    <row r="236" spans="4:15" ht="12.75">
      <c r="D236" s="6">
        <f>D235+TrayWtInput!$F$3</f>
        <v>145</v>
      </c>
      <c r="E236" s="7">
        <f>IF(ISNUMBER(RR!E236),RR!E236,"")</f>
      </c>
      <c r="F236" s="6">
        <f ca="1" t="shared" si="30"/>
        <v>0</v>
      </c>
      <c r="G236" s="6">
        <f ca="1" t="shared" si="31"/>
      </c>
      <c r="H236" s="6">
        <f ca="1" t="shared" si="32"/>
        <v>0</v>
      </c>
      <c r="I236" s="6">
        <f ca="1" t="shared" si="33"/>
      </c>
      <c r="J236" s="6">
        <f ca="1" t="shared" si="34"/>
        <v>0</v>
      </c>
      <c r="K236" s="6">
        <f ca="1" t="shared" si="35"/>
      </c>
      <c r="L236" s="6">
        <f ca="1" t="shared" si="36"/>
        <v>0</v>
      </c>
      <c r="M236" s="6">
        <f ca="1" t="shared" si="37"/>
      </c>
      <c r="N236" s="6">
        <f ca="1" t="shared" si="38"/>
        <v>0</v>
      </c>
      <c r="O236" s="6">
        <f t="shared" si="39"/>
        <v>0</v>
      </c>
    </row>
    <row r="237" spans="4:15" ht="12.75">
      <c r="D237" s="6">
        <f>D236+TrayWtInput!$F$3</f>
        <v>145.5</v>
      </c>
      <c r="E237" s="7">
        <f>IF(ISNUMBER(RR!E237),RR!E237,"")</f>
      </c>
      <c r="F237" s="6">
        <f ca="1" t="shared" si="30"/>
        <v>0</v>
      </c>
      <c r="G237" s="6">
        <f ca="1" t="shared" si="31"/>
      </c>
      <c r="H237" s="6">
        <f ca="1" t="shared" si="32"/>
        <v>0</v>
      </c>
      <c r="I237" s="6">
        <f ca="1" t="shared" si="33"/>
      </c>
      <c r="J237" s="6">
        <f ca="1" t="shared" si="34"/>
        <v>0</v>
      </c>
      <c r="K237" s="6">
        <f ca="1" t="shared" si="35"/>
      </c>
      <c r="L237" s="6">
        <f ca="1" t="shared" si="36"/>
        <v>0</v>
      </c>
      <c r="M237" s="6">
        <f ca="1" t="shared" si="37"/>
      </c>
      <c r="N237" s="6">
        <f ca="1" t="shared" si="38"/>
        <v>0</v>
      </c>
      <c r="O237" s="6">
        <f t="shared" si="39"/>
        <v>0</v>
      </c>
    </row>
    <row r="238" spans="4:15" ht="12.75">
      <c r="D238" s="6">
        <f>D237+TrayWtInput!$F$3</f>
        <v>146</v>
      </c>
      <c r="E238" s="7">
        <f>IF(ISNUMBER(RR!E238),RR!E238,"")</f>
      </c>
      <c r="F238" s="6">
        <f ca="1" t="shared" si="30"/>
        <v>0</v>
      </c>
      <c r="G238" s="6">
        <f ca="1" t="shared" si="31"/>
      </c>
      <c r="H238" s="6">
        <f ca="1" t="shared" si="32"/>
        <v>0</v>
      </c>
      <c r="I238" s="6">
        <f ca="1" t="shared" si="33"/>
      </c>
      <c r="J238" s="6">
        <f ca="1" t="shared" si="34"/>
        <v>0</v>
      </c>
      <c r="K238" s="6">
        <f ca="1" t="shared" si="35"/>
      </c>
      <c r="L238" s="6">
        <f ca="1" t="shared" si="36"/>
        <v>0</v>
      </c>
      <c r="M238" s="6">
        <f ca="1" t="shared" si="37"/>
      </c>
      <c r="N238" s="6">
        <f ca="1" t="shared" si="38"/>
        <v>0</v>
      </c>
      <c r="O238" s="6">
        <f t="shared" si="39"/>
        <v>0</v>
      </c>
    </row>
    <row r="239" spans="4:15" ht="12.75">
      <c r="D239" s="6">
        <f>D238+TrayWtInput!$F$3</f>
        <v>146.5</v>
      </c>
      <c r="E239" s="7">
        <f>IF(ISNUMBER(RR!E239),RR!E239,"")</f>
      </c>
      <c r="F239" s="6">
        <f ca="1" t="shared" si="30"/>
        <v>0</v>
      </c>
      <c r="G239" s="6">
        <f ca="1" t="shared" si="31"/>
      </c>
      <c r="H239" s="6">
        <f ca="1" t="shared" si="32"/>
        <v>0</v>
      </c>
      <c r="I239" s="6">
        <f ca="1" t="shared" si="33"/>
      </c>
      <c r="J239" s="6">
        <f ca="1" t="shared" si="34"/>
        <v>0</v>
      </c>
      <c r="K239" s="6">
        <f ca="1" t="shared" si="35"/>
      </c>
      <c r="L239" s="6">
        <f ca="1" t="shared" si="36"/>
        <v>0</v>
      </c>
      <c r="M239" s="6">
        <f ca="1" t="shared" si="37"/>
      </c>
      <c r="N239" s="6">
        <f ca="1" t="shared" si="38"/>
        <v>0</v>
      </c>
      <c r="O239" s="6">
        <f t="shared" si="39"/>
        <v>0</v>
      </c>
    </row>
    <row r="240" spans="4:15" ht="12.75">
      <c r="D240" s="6">
        <f>D239+TrayWtInput!$F$3</f>
        <v>147</v>
      </c>
      <c r="E240" s="7">
        <f>IF(ISNUMBER(RR!E240),RR!E240,"")</f>
      </c>
      <c r="F240" s="6">
        <f ca="1" t="shared" si="30"/>
        <v>0</v>
      </c>
      <c r="G240" s="6">
        <f ca="1" t="shared" si="31"/>
      </c>
      <c r="H240" s="6">
        <f ca="1" t="shared" si="32"/>
        <v>0</v>
      </c>
      <c r="I240" s="6">
        <f ca="1" t="shared" si="33"/>
      </c>
      <c r="J240" s="6">
        <f ca="1" t="shared" si="34"/>
        <v>0</v>
      </c>
      <c r="K240" s="6">
        <f ca="1" t="shared" si="35"/>
      </c>
      <c r="L240" s="6">
        <f ca="1" t="shared" si="36"/>
        <v>0</v>
      </c>
      <c r="M240" s="6">
        <f ca="1" t="shared" si="37"/>
      </c>
      <c r="N240" s="6">
        <f ca="1" t="shared" si="38"/>
        <v>0</v>
      </c>
      <c r="O240" s="6">
        <f t="shared" si="39"/>
        <v>0</v>
      </c>
    </row>
    <row r="241" spans="4:15" ht="12.75">
      <c r="D241" s="6">
        <f>D240+TrayWtInput!$F$3</f>
        <v>147.5</v>
      </c>
      <c r="E241" s="7">
        <f>IF(ISNUMBER(RR!E241),RR!E241,"")</f>
      </c>
      <c r="F241" s="6">
        <f ca="1" t="shared" si="30"/>
        <v>0</v>
      </c>
      <c r="G241" s="6">
        <f ca="1" t="shared" si="31"/>
      </c>
      <c r="H241" s="6">
        <f ca="1" t="shared" si="32"/>
        <v>0</v>
      </c>
      <c r="I241" s="6">
        <f ca="1" t="shared" si="33"/>
      </c>
      <c r="J241" s="6">
        <f ca="1" t="shared" si="34"/>
        <v>0</v>
      </c>
      <c r="K241" s="6">
        <f ca="1" t="shared" si="35"/>
      </c>
      <c r="L241" s="6">
        <f ca="1" t="shared" si="36"/>
        <v>0</v>
      </c>
      <c r="M241" s="6">
        <f ca="1" t="shared" si="37"/>
      </c>
      <c r="N241" s="6">
        <f ca="1" t="shared" si="38"/>
        <v>0</v>
      </c>
      <c r="O241" s="6">
        <f t="shared" si="39"/>
        <v>0</v>
      </c>
    </row>
    <row r="242" spans="4:15" ht="12.75">
      <c r="D242" s="6">
        <f>D241+TrayWtInput!$F$3</f>
        <v>148</v>
      </c>
      <c r="F242" s="6">
        <f ca="1" t="shared" si="30"/>
        <v>0</v>
      </c>
      <c r="G242" s="6">
        <f ca="1" t="shared" si="31"/>
      </c>
      <c r="H242" s="6">
        <f ca="1" t="shared" si="32"/>
        <v>0</v>
      </c>
      <c r="I242" s="6">
        <f ca="1" t="shared" si="33"/>
      </c>
      <c r="J242" s="6">
        <f ca="1" t="shared" si="34"/>
        <v>0</v>
      </c>
      <c r="K242" s="6">
        <f ca="1" t="shared" si="35"/>
      </c>
      <c r="L242" s="6">
        <f ca="1" t="shared" si="36"/>
        <v>0</v>
      </c>
      <c r="M242" s="6">
        <f ca="1" t="shared" si="37"/>
      </c>
      <c r="N242" s="6">
        <f ca="1" t="shared" si="38"/>
        <v>0</v>
      </c>
      <c r="O242" s="6">
        <f aca="true" t="shared" si="40" ref="O242:O305">SUM(E242:N242)</f>
        <v>0</v>
      </c>
    </row>
    <row r="243" spans="4:15" ht="12.75">
      <c r="D243" s="6">
        <f>D242+TrayWtInput!$F$3</f>
        <v>148.5</v>
      </c>
      <c r="F243" s="6">
        <f ca="1" t="shared" si="30"/>
        <v>0</v>
      </c>
      <c r="G243" s="6">
        <f ca="1" t="shared" si="31"/>
      </c>
      <c r="H243" s="6">
        <f ca="1" t="shared" si="32"/>
        <v>0</v>
      </c>
      <c r="I243" s="6">
        <f ca="1" t="shared" si="33"/>
      </c>
      <c r="J243" s="6">
        <f ca="1" t="shared" si="34"/>
        <v>0</v>
      </c>
      <c r="K243" s="6">
        <f ca="1" t="shared" si="35"/>
      </c>
      <c r="L243" s="6">
        <f ca="1" t="shared" si="36"/>
        <v>0</v>
      </c>
      <c r="M243" s="6">
        <f ca="1" t="shared" si="37"/>
      </c>
      <c r="N243" s="6">
        <f ca="1" t="shared" si="38"/>
        <v>0</v>
      </c>
      <c r="O243" s="6">
        <f t="shared" si="40"/>
        <v>0</v>
      </c>
    </row>
    <row r="244" spans="4:15" ht="12.75">
      <c r="D244" s="6">
        <f>D243+TrayWtInput!$F$3</f>
        <v>149</v>
      </c>
      <c r="F244" s="6">
        <f ca="1" t="shared" si="30"/>
        <v>0</v>
      </c>
      <c r="G244" s="6">
        <f ca="1" t="shared" si="31"/>
      </c>
      <c r="H244" s="6">
        <f ca="1" t="shared" si="32"/>
        <v>0</v>
      </c>
      <c r="I244" s="6">
        <f ca="1" t="shared" si="33"/>
      </c>
      <c r="J244" s="6">
        <f ca="1" t="shared" si="34"/>
        <v>0</v>
      </c>
      <c r="K244" s="6">
        <f ca="1" t="shared" si="35"/>
      </c>
      <c r="L244" s="6">
        <f ca="1" t="shared" si="36"/>
        <v>0</v>
      </c>
      <c r="M244" s="6">
        <f ca="1" t="shared" si="37"/>
      </c>
      <c r="N244" s="6">
        <f ca="1" t="shared" si="38"/>
        <v>0</v>
      </c>
      <c r="O244" s="6">
        <f t="shared" si="40"/>
        <v>0</v>
      </c>
    </row>
    <row r="245" spans="4:15" ht="12.75">
      <c r="D245" s="6">
        <f>D244+TrayWtInput!$F$3</f>
        <v>149.5</v>
      </c>
      <c r="F245" s="6">
        <f ca="1" t="shared" si="30"/>
        <v>0</v>
      </c>
      <c r="G245" s="6">
        <f ca="1" t="shared" si="31"/>
      </c>
      <c r="H245" s="6">
        <f ca="1" t="shared" si="32"/>
        <v>0</v>
      </c>
      <c r="I245" s="6">
        <f ca="1" t="shared" si="33"/>
      </c>
      <c r="J245" s="6">
        <f ca="1" t="shared" si="34"/>
        <v>0</v>
      </c>
      <c r="K245" s="6">
        <f ca="1" t="shared" si="35"/>
      </c>
      <c r="L245" s="6">
        <f ca="1" t="shared" si="36"/>
        <v>0</v>
      </c>
      <c r="M245" s="6">
        <f ca="1" t="shared" si="37"/>
      </c>
      <c r="N245" s="6">
        <f ca="1" t="shared" si="38"/>
        <v>0</v>
      </c>
      <c r="O245" s="6">
        <f t="shared" si="40"/>
        <v>0</v>
      </c>
    </row>
    <row r="246" spans="4:15" ht="12.75">
      <c r="D246" s="6">
        <f>D245+TrayWtInput!$F$3</f>
        <v>150</v>
      </c>
      <c r="F246" s="6">
        <f ca="1" t="shared" si="30"/>
        <v>0</v>
      </c>
      <c r="G246" s="6">
        <f ca="1" t="shared" si="31"/>
      </c>
      <c r="H246" s="6">
        <f ca="1" t="shared" si="32"/>
        <v>0</v>
      </c>
      <c r="I246" s="6">
        <f ca="1" t="shared" si="33"/>
      </c>
      <c r="J246" s="6">
        <f ca="1" t="shared" si="34"/>
        <v>0</v>
      </c>
      <c r="K246" s="6">
        <f ca="1" t="shared" si="35"/>
      </c>
      <c r="L246" s="6">
        <f ca="1" t="shared" si="36"/>
        <v>0</v>
      </c>
      <c r="M246" s="6">
        <f ca="1" t="shared" si="37"/>
      </c>
      <c r="N246" s="6">
        <f ca="1" t="shared" si="38"/>
        <v>0</v>
      </c>
      <c r="O246" s="6">
        <f t="shared" si="40"/>
        <v>0</v>
      </c>
    </row>
    <row r="247" spans="4:15" ht="12.75">
      <c r="D247" s="6">
        <f>D246+TrayWtInput!$F$3</f>
        <v>150.5</v>
      </c>
      <c r="F247" s="6">
        <f ca="1" t="shared" si="30"/>
        <v>0</v>
      </c>
      <c r="G247" s="6">
        <f ca="1" t="shared" si="31"/>
      </c>
      <c r="H247" s="6">
        <f ca="1" t="shared" si="32"/>
        <v>0</v>
      </c>
      <c r="I247" s="6">
        <f ca="1" t="shared" si="33"/>
      </c>
      <c r="J247" s="6">
        <f ca="1" t="shared" si="34"/>
        <v>0</v>
      </c>
      <c r="K247" s="6">
        <f ca="1" t="shared" si="35"/>
      </c>
      <c r="L247" s="6">
        <f ca="1" t="shared" si="36"/>
        <v>0</v>
      </c>
      <c r="M247" s="6">
        <f ca="1" t="shared" si="37"/>
      </c>
      <c r="N247" s="6">
        <f ca="1" t="shared" si="38"/>
        <v>0</v>
      </c>
      <c r="O247" s="6">
        <f t="shared" si="40"/>
        <v>0</v>
      </c>
    </row>
    <row r="248" spans="4:15" ht="12.75">
      <c r="D248" s="6">
        <f>D247+TrayWtInput!$F$3</f>
        <v>151</v>
      </c>
      <c r="F248" s="6">
        <f ca="1" t="shared" si="30"/>
        <v>0</v>
      </c>
      <c r="G248" s="6">
        <f ca="1" t="shared" si="31"/>
      </c>
      <c r="H248" s="6">
        <f ca="1" t="shared" si="32"/>
        <v>0</v>
      </c>
      <c r="I248" s="6">
        <f ca="1" t="shared" si="33"/>
      </c>
      <c r="J248" s="6">
        <f ca="1" t="shared" si="34"/>
        <v>0</v>
      </c>
      <c r="K248" s="6">
        <f ca="1" t="shared" si="35"/>
      </c>
      <c r="L248" s="6">
        <f ca="1" t="shared" si="36"/>
        <v>0</v>
      </c>
      <c r="M248" s="6">
        <f ca="1" t="shared" si="37"/>
      </c>
      <c r="N248" s="6">
        <f ca="1" t="shared" si="38"/>
        <v>0</v>
      </c>
      <c r="O248" s="6">
        <f t="shared" si="40"/>
        <v>0</v>
      </c>
    </row>
    <row r="249" spans="4:15" ht="12.75">
      <c r="D249" s="6">
        <f>D248+TrayWtInput!$F$3</f>
        <v>151.5</v>
      </c>
      <c r="F249" s="6">
        <f ca="1" t="shared" si="30"/>
        <v>0</v>
      </c>
      <c r="G249" s="6">
        <f ca="1" t="shared" si="31"/>
      </c>
      <c r="H249" s="6">
        <f ca="1" t="shared" si="32"/>
        <v>0</v>
      </c>
      <c r="I249" s="6">
        <f ca="1" t="shared" si="33"/>
      </c>
      <c r="J249" s="6">
        <f ca="1" t="shared" si="34"/>
        <v>0</v>
      </c>
      <c r="K249" s="6">
        <f ca="1" t="shared" si="35"/>
      </c>
      <c r="L249" s="6">
        <f ca="1" t="shared" si="36"/>
        <v>0</v>
      </c>
      <c r="M249" s="6">
        <f ca="1" t="shared" si="37"/>
      </c>
      <c r="N249" s="6">
        <f ca="1" t="shared" si="38"/>
        <v>0</v>
      </c>
      <c r="O249" s="6">
        <f t="shared" si="40"/>
        <v>0</v>
      </c>
    </row>
    <row r="250" spans="4:15" ht="12.75">
      <c r="D250" s="6">
        <f>D249+TrayWtInput!$F$3</f>
        <v>152</v>
      </c>
      <c r="F250" s="6">
        <f ca="1" t="shared" si="30"/>
        <v>0</v>
      </c>
      <c r="G250" s="6">
        <f ca="1" t="shared" si="31"/>
      </c>
      <c r="H250" s="6">
        <f ca="1" t="shared" si="32"/>
        <v>0</v>
      </c>
      <c r="I250" s="6">
        <f ca="1" t="shared" si="33"/>
      </c>
      <c r="J250" s="6">
        <f ca="1" t="shared" si="34"/>
        <v>0</v>
      </c>
      <c r="K250" s="6">
        <f ca="1" t="shared" si="35"/>
      </c>
      <c r="L250" s="6">
        <f ca="1" t="shared" si="36"/>
        <v>0</v>
      </c>
      <c r="M250" s="6">
        <f ca="1" t="shared" si="37"/>
      </c>
      <c r="N250" s="6">
        <f ca="1" t="shared" si="38"/>
        <v>0</v>
      </c>
      <c r="O250" s="6">
        <f t="shared" si="40"/>
        <v>0</v>
      </c>
    </row>
    <row r="251" spans="4:15" ht="12.75">
      <c r="D251" s="6">
        <f>D250+TrayWtInput!$F$3</f>
        <v>152.5</v>
      </c>
      <c r="F251" s="6">
        <f ca="1" t="shared" si="30"/>
        <v>0</v>
      </c>
      <c r="G251" s="6">
        <f ca="1" t="shared" si="31"/>
      </c>
      <c r="H251" s="6">
        <f ca="1" t="shared" si="32"/>
        <v>0</v>
      </c>
      <c r="I251" s="6">
        <f ca="1" t="shared" si="33"/>
      </c>
      <c r="J251" s="6">
        <f ca="1" t="shared" si="34"/>
        <v>0</v>
      </c>
      <c r="K251" s="6">
        <f ca="1" t="shared" si="35"/>
      </c>
      <c r="L251" s="6">
        <f ca="1" t="shared" si="36"/>
        <v>0</v>
      </c>
      <c r="M251" s="6">
        <f ca="1" t="shared" si="37"/>
      </c>
      <c r="N251" s="6">
        <f ca="1" t="shared" si="38"/>
        <v>0</v>
      </c>
      <c r="O251" s="6">
        <f t="shared" si="40"/>
        <v>0</v>
      </c>
    </row>
    <row r="252" spans="4:15" ht="12.75">
      <c r="D252" s="6">
        <f>D251+TrayWtInput!$F$3</f>
        <v>153</v>
      </c>
      <c r="F252" s="6">
        <f ca="1" t="shared" si="30"/>
        <v>0</v>
      </c>
      <c r="G252" s="6">
        <f ca="1" t="shared" si="31"/>
      </c>
      <c r="H252" s="6">
        <f ca="1" t="shared" si="32"/>
        <v>0</v>
      </c>
      <c r="I252" s="6">
        <f ca="1" t="shared" si="33"/>
      </c>
      <c r="J252" s="6">
        <f ca="1" t="shared" si="34"/>
        <v>0</v>
      </c>
      <c r="K252" s="6">
        <f ca="1" t="shared" si="35"/>
      </c>
      <c r="L252" s="6">
        <f ca="1" t="shared" si="36"/>
        <v>0</v>
      </c>
      <c r="M252" s="6">
        <f ca="1" t="shared" si="37"/>
      </c>
      <c r="N252" s="6">
        <f ca="1" t="shared" si="38"/>
        <v>0</v>
      </c>
      <c r="O252" s="6">
        <f t="shared" si="40"/>
        <v>0</v>
      </c>
    </row>
    <row r="253" spans="4:15" ht="12.75">
      <c r="D253" s="6">
        <f>D252+TrayWtInput!$F$3</f>
        <v>153.5</v>
      </c>
      <c r="F253" s="6">
        <f ca="1" t="shared" si="30"/>
        <v>0</v>
      </c>
      <c r="G253" s="6">
        <f ca="1" t="shared" si="31"/>
      </c>
      <c r="H253" s="6">
        <f ca="1" t="shared" si="32"/>
        <v>0</v>
      </c>
      <c r="I253" s="6">
        <f ca="1" t="shared" si="33"/>
      </c>
      <c r="J253" s="6">
        <f ca="1" t="shared" si="34"/>
        <v>0</v>
      </c>
      <c r="K253" s="6">
        <f ca="1" t="shared" si="35"/>
      </c>
      <c r="L253" s="6">
        <f ca="1" t="shared" si="36"/>
        <v>0</v>
      </c>
      <c r="M253" s="6">
        <f ca="1" t="shared" si="37"/>
      </c>
      <c r="N253" s="6">
        <f ca="1" t="shared" si="38"/>
        <v>0</v>
      </c>
      <c r="O253" s="6">
        <f t="shared" si="40"/>
        <v>0</v>
      </c>
    </row>
    <row r="254" spans="4:15" ht="12.75">
      <c r="D254" s="6">
        <f>D253+TrayWtInput!$F$3</f>
        <v>154</v>
      </c>
      <c r="F254" s="6">
        <f ca="1" t="shared" si="30"/>
        <v>0</v>
      </c>
      <c r="G254" s="6">
        <f ca="1" t="shared" si="31"/>
      </c>
      <c r="H254" s="6">
        <f ca="1" t="shared" si="32"/>
        <v>0</v>
      </c>
      <c r="I254" s="6">
        <f ca="1" t="shared" si="33"/>
      </c>
      <c r="J254" s="6">
        <f ca="1" t="shared" si="34"/>
        <v>0</v>
      </c>
      <c r="K254" s="6">
        <f ca="1" t="shared" si="35"/>
      </c>
      <c r="L254" s="6">
        <f ca="1" t="shared" si="36"/>
        <v>0</v>
      </c>
      <c r="M254" s="6">
        <f ca="1" t="shared" si="37"/>
      </c>
      <c r="N254" s="6">
        <f ca="1" t="shared" si="38"/>
        <v>0</v>
      </c>
      <c r="O254" s="6">
        <f t="shared" si="40"/>
        <v>0</v>
      </c>
    </row>
    <row r="255" spans="4:15" ht="12.75">
      <c r="D255" s="6">
        <f>D254+TrayWtInput!$F$3</f>
        <v>154.5</v>
      </c>
      <c r="F255" s="6">
        <f ca="1" t="shared" si="30"/>
        <v>0</v>
      </c>
      <c r="G255" s="6">
        <f ca="1" t="shared" si="31"/>
      </c>
      <c r="H255" s="6">
        <f ca="1" t="shared" si="32"/>
        <v>0</v>
      </c>
      <c r="I255" s="6">
        <f ca="1" t="shared" si="33"/>
      </c>
      <c r="J255" s="6">
        <f ca="1" t="shared" si="34"/>
        <v>0</v>
      </c>
      <c r="K255" s="6">
        <f ca="1" t="shared" si="35"/>
      </c>
      <c r="L255" s="6">
        <f ca="1" t="shared" si="36"/>
        <v>0</v>
      </c>
      <c r="M255" s="6">
        <f ca="1" t="shared" si="37"/>
      </c>
      <c r="N255" s="6">
        <f ca="1" t="shared" si="38"/>
        <v>0</v>
      </c>
      <c r="O255" s="6">
        <f t="shared" si="40"/>
        <v>0</v>
      </c>
    </row>
    <row r="256" spans="4:15" ht="12.75">
      <c r="D256" s="6">
        <f>D255+TrayWtInput!$F$3</f>
        <v>155</v>
      </c>
      <c r="F256" s="6">
        <f ca="1" t="shared" si="30"/>
        <v>0</v>
      </c>
      <c r="G256" s="6">
        <f ca="1" t="shared" si="31"/>
      </c>
      <c r="H256" s="6">
        <f ca="1" t="shared" si="32"/>
        <v>0</v>
      </c>
      <c r="I256" s="6">
        <f ca="1" t="shared" si="33"/>
      </c>
      <c r="J256" s="6">
        <f ca="1" t="shared" si="34"/>
        <v>0</v>
      </c>
      <c r="K256" s="6">
        <f ca="1" t="shared" si="35"/>
      </c>
      <c r="L256" s="6">
        <f ca="1" t="shared" si="36"/>
        <v>0</v>
      </c>
      <c r="M256" s="6">
        <f ca="1" t="shared" si="37"/>
      </c>
      <c r="N256" s="6">
        <f ca="1" t="shared" si="38"/>
        <v>0</v>
      </c>
      <c r="O256" s="6">
        <f t="shared" si="40"/>
        <v>0</v>
      </c>
    </row>
    <row r="257" spans="4:15" ht="12.75">
      <c r="D257" s="6">
        <f>D256+TrayWtInput!$F$3</f>
        <v>155.5</v>
      </c>
      <c r="F257" s="6">
        <f ca="1" t="shared" si="30"/>
        <v>0</v>
      </c>
      <c r="G257" s="6">
        <f ca="1" t="shared" si="31"/>
      </c>
      <c r="H257" s="6">
        <f ca="1" t="shared" si="32"/>
        <v>0</v>
      </c>
      <c r="I257" s="6">
        <f ca="1" t="shared" si="33"/>
      </c>
      <c r="J257" s="6">
        <f ca="1" t="shared" si="34"/>
        <v>0</v>
      </c>
      <c r="K257" s="6">
        <f ca="1" t="shared" si="35"/>
      </c>
      <c r="L257" s="6">
        <f ca="1" t="shared" si="36"/>
        <v>0</v>
      </c>
      <c r="M257" s="6">
        <f ca="1" t="shared" si="37"/>
      </c>
      <c r="N257" s="6">
        <f ca="1" t="shared" si="38"/>
        <v>0</v>
      </c>
      <c r="O257" s="6">
        <f t="shared" si="40"/>
        <v>0</v>
      </c>
    </row>
    <row r="258" spans="4:15" ht="12.75">
      <c r="D258" s="6">
        <f>D257+TrayWtInput!$F$3</f>
        <v>156</v>
      </c>
      <c r="F258" s="6">
        <f aca="true" ca="1" t="shared" si="41" ref="F258:F321">IF(-2*ROW()+F$1*bout/traydist+trays+3+ROW()&gt;1,OFFSET($E258,-2*ROW()+F$1*bout/traydist+trays+3,0),0)</f>
        <v>0</v>
      </c>
      <c r="G258" s="6">
        <f aca="true" ca="1" t="shared" si="42" ref="G258:G321">IF(ROW()-1&gt;bout*G$1/traydist,OFFSET($E258,-bout*G$1/traydist,0),0)</f>
        <v>0</v>
      </c>
      <c r="H258" s="6">
        <f aca="true" ca="1" t="shared" si="43" ref="H258:H321">IF(-2*ROW()+H$1*bout/traydist+trays+3+ROW()&gt;1,OFFSET($E258,-2*ROW()+H$1*bout/traydist+trays+3,0),0)</f>
        <v>0</v>
      </c>
      <c r="I258" s="6">
        <f aca="true" ca="1" t="shared" si="44" ref="I258:I321">IF(ROW()-1&gt;bout*I$1/traydist,OFFSET($E258,-bout*I$1/traydist,0),0)</f>
      </c>
      <c r="J258" s="6">
        <f aca="true" ca="1" t="shared" si="45" ref="J258:J321">IF(-2*ROW()+J$1*bout/traydist+trays+3+ROW()&gt;1,OFFSET($E258,-2*ROW()+J$1*bout/traydist+trays+3,0),0)</f>
        <v>0</v>
      </c>
      <c r="K258" s="6">
        <f aca="true" ca="1" t="shared" si="46" ref="K258:K321">IF(ROW()-1&gt;bout*K$1/traydist,OFFSET($E258,-bout*K$1/traydist,0),0)</f>
      </c>
      <c r="L258" s="6">
        <f aca="true" ca="1" t="shared" si="47" ref="L258:L321">IF(-2*ROW()+L$1*bout/traydist+trays+3+ROW()&gt;1,OFFSET($E258,-2*ROW()+L$1*bout/traydist+trays+3,0),0)</f>
        <v>0</v>
      </c>
      <c r="M258" s="6">
        <f aca="true" ca="1" t="shared" si="48" ref="M258:M321">IF(ROW()-1&gt;bout*M$1/traydist,OFFSET($E258,-bout*M$1/traydist,0),0)</f>
      </c>
      <c r="N258" s="6">
        <f aca="true" ca="1" t="shared" si="49" ref="N258:N321">IF(-2*ROW()+N$1*bout/traydist+trays+3+ROW()&gt;1,OFFSET($E258,-2*ROW()+N$1*bout/traydist+trays+3,0),0)</f>
        <v>0</v>
      </c>
      <c r="O258" s="6">
        <f t="shared" si="40"/>
        <v>0</v>
      </c>
    </row>
    <row r="259" spans="4:15" ht="12.75">
      <c r="D259" s="6">
        <f>D258+TrayWtInput!$F$3</f>
        <v>156.5</v>
      </c>
      <c r="F259" s="6">
        <f ca="1" t="shared" si="41"/>
        <v>0</v>
      </c>
      <c r="G259" s="6">
        <f ca="1" t="shared" si="42"/>
        <v>0</v>
      </c>
      <c r="H259" s="6">
        <f ca="1" t="shared" si="43"/>
        <v>0</v>
      </c>
      <c r="I259" s="6">
        <f ca="1" t="shared" si="44"/>
      </c>
      <c r="J259" s="6">
        <f ca="1" t="shared" si="45"/>
        <v>0</v>
      </c>
      <c r="K259" s="6">
        <f ca="1" t="shared" si="46"/>
      </c>
      <c r="L259" s="6">
        <f ca="1" t="shared" si="47"/>
        <v>0</v>
      </c>
      <c r="M259" s="6">
        <f ca="1" t="shared" si="48"/>
      </c>
      <c r="N259" s="6">
        <f ca="1" t="shared" si="49"/>
        <v>0</v>
      </c>
      <c r="O259" s="6">
        <f t="shared" si="40"/>
        <v>0</v>
      </c>
    </row>
    <row r="260" spans="4:15" ht="12.75">
      <c r="D260" s="6">
        <f>D259+TrayWtInput!$F$3</f>
        <v>157</v>
      </c>
      <c r="F260" s="6">
        <f ca="1" t="shared" si="41"/>
        <v>0</v>
      </c>
      <c r="G260" s="6">
        <f ca="1" t="shared" si="42"/>
        <v>0</v>
      </c>
      <c r="H260" s="6">
        <f ca="1" t="shared" si="43"/>
        <v>0</v>
      </c>
      <c r="I260" s="6">
        <f ca="1" t="shared" si="44"/>
      </c>
      <c r="J260" s="6">
        <f ca="1" t="shared" si="45"/>
        <v>0</v>
      </c>
      <c r="K260" s="6">
        <f ca="1" t="shared" si="46"/>
      </c>
      <c r="L260" s="6">
        <f ca="1" t="shared" si="47"/>
        <v>0</v>
      </c>
      <c r="M260" s="6">
        <f ca="1" t="shared" si="48"/>
      </c>
      <c r="N260" s="6">
        <f ca="1" t="shared" si="49"/>
        <v>0</v>
      </c>
      <c r="O260" s="6">
        <f t="shared" si="40"/>
        <v>0</v>
      </c>
    </row>
    <row r="261" spans="4:15" ht="12.75">
      <c r="D261" s="6">
        <f>D260+TrayWtInput!$F$3</f>
        <v>157.5</v>
      </c>
      <c r="F261" s="6">
        <f ca="1" t="shared" si="41"/>
        <v>0</v>
      </c>
      <c r="G261" s="6">
        <f ca="1" t="shared" si="42"/>
        <v>0</v>
      </c>
      <c r="H261" s="6">
        <f ca="1" t="shared" si="43"/>
        <v>0</v>
      </c>
      <c r="I261" s="6">
        <f ca="1" t="shared" si="44"/>
      </c>
      <c r="J261" s="6">
        <f ca="1" t="shared" si="45"/>
        <v>0</v>
      </c>
      <c r="K261" s="6">
        <f ca="1" t="shared" si="46"/>
      </c>
      <c r="L261" s="6">
        <f ca="1" t="shared" si="47"/>
        <v>0</v>
      </c>
      <c r="M261" s="6">
        <f ca="1" t="shared" si="48"/>
      </c>
      <c r="N261" s="6">
        <f ca="1" t="shared" si="49"/>
        <v>0</v>
      </c>
      <c r="O261" s="6">
        <f t="shared" si="40"/>
        <v>0</v>
      </c>
    </row>
    <row r="262" spans="4:15" ht="12.75">
      <c r="D262" s="6">
        <f>D261+TrayWtInput!$F$3</f>
        <v>158</v>
      </c>
      <c r="F262" s="6">
        <f ca="1" t="shared" si="41"/>
        <v>0</v>
      </c>
      <c r="G262" s="6">
        <f ca="1" t="shared" si="42"/>
        <v>0</v>
      </c>
      <c r="H262" s="6">
        <f ca="1" t="shared" si="43"/>
        <v>0</v>
      </c>
      <c r="I262" s="6">
        <f ca="1" t="shared" si="44"/>
      </c>
      <c r="J262" s="6">
        <f ca="1" t="shared" si="45"/>
        <v>0</v>
      </c>
      <c r="K262" s="6">
        <f ca="1" t="shared" si="46"/>
      </c>
      <c r="L262" s="6">
        <f ca="1" t="shared" si="47"/>
        <v>0</v>
      </c>
      <c r="M262" s="6">
        <f ca="1" t="shared" si="48"/>
      </c>
      <c r="N262" s="6">
        <f ca="1" t="shared" si="49"/>
        <v>0</v>
      </c>
      <c r="O262" s="6">
        <f t="shared" si="40"/>
        <v>0</v>
      </c>
    </row>
    <row r="263" spans="4:15" ht="12.75">
      <c r="D263" s="6">
        <f>D262+TrayWtInput!$F$3</f>
        <v>158.5</v>
      </c>
      <c r="F263" s="6">
        <f ca="1" t="shared" si="41"/>
        <v>0</v>
      </c>
      <c r="G263" s="6">
        <f ca="1" t="shared" si="42"/>
        <v>0</v>
      </c>
      <c r="H263" s="6">
        <f ca="1" t="shared" si="43"/>
        <v>0</v>
      </c>
      <c r="I263" s="6">
        <f ca="1" t="shared" si="44"/>
      </c>
      <c r="J263" s="6">
        <f ca="1" t="shared" si="45"/>
        <v>0</v>
      </c>
      <c r="K263" s="6">
        <f ca="1" t="shared" si="46"/>
      </c>
      <c r="L263" s="6">
        <f ca="1" t="shared" si="47"/>
        <v>0</v>
      </c>
      <c r="M263" s="6">
        <f ca="1" t="shared" si="48"/>
      </c>
      <c r="N263" s="6">
        <f ca="1" t="shared" si="49"/>
        <v>0</v>
      </c>
      <c r="O263" s="6">
        <f t="shared" si="40"/>
        <v>0</v>
      </c>
    </row>
    <row r="264" spans="4:15" ht="12.75">
      <c r="D264" s="6">
        <f>D263+TrayWtInput!$F$3</f>
        <v>159</v>
      </c>
      <c r="F264" s="6">
        <f ca="1" t="shared" si="41"/>
        <v>0</v>
      </c>
      <c r="G264" s="6">
        <f ca="1" t="shared" si="42"/>
        <v>0</v>
      </c>
      <c r="H264" s="6">
        <f ca="1" t="shared" si="43"/>
        <v>0</v>
      </c>
      <c r="I264" s="6">
        <f ca="1" t="shared" si="44"/>
      </c>
      <c r="J264" s="6">
        <f ca="1" t="shared" si="45"/>
        <v>0</v>
      </c>
      <c r="K264" s="6">
        <f ca="1" t="shared" si="46"/>
      </c>
      <c r="L264" s="6">
        <f ca="1" t="shared" si="47"/>
        <v>0</v>
      </c>
      <c r="M264" s="6">
        <f ca="1" t="shared" si="48"/>
      </c>
      <c r="N264" s="6">
        <f ca="1" t="shared" si="49"/>
        <v>0</v>
      </c>
      <c r="O264" s="6">
        <f t="shared" si="40"/>
        <v>0</v>
      </c>
    </row>
    <row r="265" spans="4:15" ht="12.75">
      <c r="D265" s="6">
        <f>D264+TrayWtInput!$F$3</f>
        <v>159.5</v>
      </c>
      <c r="F265" s="6">
        <f ca="1" t="shared" si="41"/>
        <v>0</v>
      </c>
      <c r="G265" s="6">
        <f ca="1" t="shared" si="42"/>
        <v>0</v>
      </c>
      <c r="H265" s="6">
        <f ca="1" t="shared" si="43"/>
        <v>0</v>
      </c>
      <c r="I265" s="6">
        <f ca="1" t="shared" si="44"/>
      </c>
      <c r="J265" s="6">
        <f ca="1" t="shared" si="45"/>
        <v>0</v>
      </c>
      <c r="K265" s="6">
        <f ca="1" t="shared" si="46"/>
      </c>
      <c r="L265" s="6">
        <f ca="1" t="shared" si="47"/>
        <v>0</v>
      </c>
      <c r="M265" s="6">
        <f ca="1" t="shared" si="48"/>
      </c>
      <c r="N265" s="6">
        <f ca="1" t="shared" si="49"/>
        <v>0</v>
      </c>
      <c r="O265" s="6">
        <f t="shared" si="40"/>
        <v>0</v>
      </c>
    </row>
    <row r="266" spans="4:15" ht="12.75">
      <c r="D266" s="6">
        <f>D265+TrayWtInput!$F$3</f>
        <v>160</v>
      </c>
      <c r="F266" s="6">
        <f ca="1" t="shared" si="41"/>
        <v>0</v>
      </c>
      <c r="G266" s="6">
        <f ca="1" t="shared" si="42"/>
        <v>0</v>
      </c>
      <c r="H266" s="6">
        <f ca="1" t="shared" si="43"/>
        <v>0</v>
      </c>
      <c r="I266" s="6">
        <f ca="1" t="shared" si="44"/>
      </c>
      <c r="J266" s="6">
        <f ca="1" t="shared" si="45"/>
        <v>0</v>
      </c>
      <c r="K266" s="6">
        <f ca="1" t="shared" si="46"/>
      </c>
      <c r="L266" s="6">
        <f ca="1" t="shared" si="47"/>
        <v>0</v>
      </c>
      <c r="M266" s="6">
        <f ca="1" t="shared" si="48"/>
      </c>
      <c r="N266" s="6">
        <f ca="1" t="shared" si="49"/>
        <v>0</v>
      </c>
      <c r="O266" s="6">
        <f t="shared" si="40"/>
        <v>0</v>
      </c>
    </row>
    <row r="267" spans="4:15" ht="12.75">
      <c r="D267" s="6">
        <f>D266+TrayWtInput!$F$3</f>
        <v>160.5</v>
      </c>
      <c r="F267" s="6">
        <f ca="1" t="shared" si="41"/>
        <v>0</v>
      </c>
      <c r="G267" s="6">
        <f ca="1" t="shared" si="42"/>
        <v>0</v>
      </c>
      <c r="H267" s="6">
        <f ca="1" t="shared" si="43"/>
        <v>0</v>
      </c>
      <c r="I267" s="6">
        <f ca="1" t="shared" si="44"/>
      </c>
      <c r="J267" s="6">
        <f ca="1" t="shared" si="45"/>
        <v>0</v>
      </c>
      <c r="K267" s="6">
        <f ca="1" t="shared" si="46"/>
      </c>
      <c r="L267" s="6">
        <f ca="1" t="shared" si="47"/>
        <v>0</v>
      </c>
      <c r="M267" s="6">
        <f ca="1" t="shared" si="48"/>
      </c>
      <c r="N267" s="6">
        <f ca="1" t="shared" si="49"/>
        <v>0</v>
      </c>
      <c r="O267" s="6">
        <f t="shared" si="40"/>
        <v>0</v>
      </c>
    </row>
    <row r="268" spans="4:15" ht="12.75">
      <c r="D268" s="6">
        <f>D267+TrayWtInput!$F$3</f>
        <v>161</v>
      </c>
      <c r="F268" s="6">
        <f ca="1" t="shared" si="41"/>
        <v>0</v>
      </c>
      <c r="G268" s="6">
        <f ca="1" t="shared" si="42"/>
        <v>0</v>
      </c>
      <c r="H268" s="6">
        <f ca="1" t="shared" si="43"/>
        <v>0</v>
      </c>
      <c r="I268" s="6">
        <f ca="1" t="shared" si="44"/>
      </c>
      <c r="J268" s="6">
        <f ca="1" t="shared" si="45"/>
        <v>0</v>
      </c>
      <c r="K268" s="6">
        <f ca="1" t="shared" si="46"/>
      </c>
      <c r="L268" s="6">
        <f ca="1" t="shared" si="47"/>
        <v>0</v>
      </c>
      <c r="M268" s="6">
        <f ca="1" t="shared" si="48"/>
      </c>
      <c r="N268" s="6">
        <f ca="1" t="shared" si="49"/>
        <v>0</v>
      </c>
      <c r="O268" s="6">
        <f t="shared" si="40"/>
        <v>0</v>
      </c>
    </row>
    <row r="269" spans="4:15" ht="12.75">
      <c r="D269" s="6">
        <f>D268+TrayWtInput!$F$3</f>
        <v>161.5</v>
      </c>
      <c r="F269" s="6">
        <f ca="1" t="shared" si="41"/>
        <v>0</v>
      </c>
      <c r="G269" s="6">
        <f ca="1" t="shared" si="42"/>
        <v>0</v>
      </c>
      <c r="H269" s="6">
        <f ca="1" t="shared" si="43"/>
        <v>0</v>
      </c>
      <c r="I269" s="6">
        <f ca="1" t="shared" si="44"/>
      </c>
      <c r="J269" s="6">
        <f ca="1" t="shared" si="45"/>
        <v>0</v>
      </c>
      <c r="K269" s="6">
        <f ca="1" t="shared" si="46"/>
      </c>
      <c r="L269" s="6">
        <f ca="1" t="shared" si="47"/>
        <v>0</v>
      </c>
      <c r="M269" s="6">
        <f ca="1" t="shared" si="48"/>
      </c>
      <c r="N269" s="6">
        <f ca="1" t="shared" si="49"/>
        <v>0</v>
      </c>
      <c r="O269" s="6">
        <f t="shared" si="40"/>
        <v>0</v>
      </c>
    </row>
    <row r="270" spans="4:15" ht="12.75">
      <c r="D270" s="6">
        <f>D269+TrayWtInput!$F$3</f>
        <v>162</v>
      </c>
      <c r="F270" s="6">
        <f ca="1" t="shared" si="41"/>
        <v>0</v>
      </c>
      <c r="G270" s="6">
        <f ca="1" t="shared" si="42"/>
        <v>0</v>
      </c>
      <c r="H270" s="6">
        <f ca="1" t="shared" si="43"/>
        <v>0</v>
      </c>
      <c r="I270" s="6">
        <f ca="1" t="shared" si="44"/>
      </c>
      <c r="J270" s="6">
        <f ca="1" t="shared" si="45"/>
        <v>0</v>
      </c>
      <c r="K270" s="6">
        <f ca="1" t="shared" si="46"/>
      </c>
      <c r="L270" s="6">
        <f ca="1" t="shared" si="47"/>
        <v>0</v>
      </c>
      <c r="M270" s="6">
        <f ca="1" t="shared" si="48"/>
      </c>
      <c r="N270" s="6">
        <f ca="1" t="shared" si="49"/>
        <v>0</v>
      </c>
      <c r="O270" s="6">
        <f t="shared" si="40"/>
        <v>0</v>
      </c>
    </row>
    <row r="271" spans="4:15" ht="12.75">
      <c r="D271" s="6">
        <f>D270+TrayWtInput!$F$3</f>
        <v>162.5</v>
      </c>
      <c r="F271" s="6">
        <f ca="1" t="shared" si="41"/>
        <v>0</v>
      </c>
      <c r="G271" s="6">
        <f ca="1" t="shared" si="42"/>
        <v>0</v>
      </c>
      <c r="H271" s="6">
        <f ca="1" t="shared" si="43"/>
        <v>0</v>
      </c>
      <c r="I271" s="6">
        <f ca="1" t="shared" si="44"/>
      </c>
      <c r="J271" s="6">
        <f ca="1" t="shared" si="45"/>
        <v>0</v>
      </c>
      <c r="K271" s="6">
        <f ca="1" t="shared" si="46"/>
      </c>
      <c r="L271" s="6">
        <f ca="1" t="shared" si="47"/>
        <v>0</v>
      </c>
      <c r="M271" s="6">
        <f ca="1" t="shared" si="48"/>
      </c>
      <c r="N271" s="6">
        <f ca="1" t="shared" si="49"/>
        <v>0</v>
      </c>
      <c r="O271" s="6">
        <f t="shared" si="40"/>
        <v>0</v>
      </c>
    </row>
    <row r="272" spans="4:15" ht="12.75">
      <c r="D272" s="6">
        <f>D271+TrayWtInput!$F$3</f>
        <v>163</v>
      </c>
      <c r="F272" s="6">
        <f ca="1" t="shared" si="41"/>
        <v>0</v>
      </c>
      <c r="G272" s="6">
        <f ca="1" t="shared" si="42"/>
        <v>0</v>
      </c>
      <c r="H272" s="6">
        <f ca="1" t="shared" si="43"/>
        <v>0</v>
      </c>
      <c r="I272" s="6">
        <f ca="1" t="shared" si="44"/>
      </c>
      <c r="J272" s="6">
        <f ca="1" t="shared" si="45"/>
        <v>0</v>
      </c>
      <c r="K272" s="6">
        <f ca="1" t="shared" si="46"/>
      </c>
      <c r="L272" s="6">
        <f ca="1" t="shared" si="47"/>
        <v>0</v>
      </c>
      <c r="M272" s="6">
        <f ca="1" t="shared" si="48"/>
      </c>
      <c r="N272" s="6">
        <f ca="1" t="shared" si="49"/>
        <v>0</v>
      </c>
      <c r="O272" s="6">
        <f t="shared" si="40"/>
        <v>0</v>
      </c>
    </row>
    <row r="273" spans="4:15" ht="12.75">
      <c r="D273" s="6">
        <f>D272+TrayWtInput!$F$3</f>
        <v>163.5</v>
      </c>
      <c r="F273" s="6">
        <f ca="1" t="shared" si="41"/>
        <v>0</v>
      </c>
      <c r="G273" s="6">
        <f ca="1" t="shared" si="42"/>
        <v>0</v>
      </c>
      <c r="H273" s="6">
        <f ca="1" t="shared" si="43"/>
        <v>0</v>
      </c>
      <c r="I273" s="6">
        <f ca="1" t="shared" si="44"/>
      </c>
      <c r="J273" s="6">
        <f ca="1" t="shared" si="45"/>
        <v>0</v>
      </c>
      <c r="K273" s="6">
        <f ca="1" t="shared" si="46"/>
      </c>
      <c r="L273" s="6">
        <f ca="1" t="shared" si="47"/>
        <v>0</v>
      </c>
      <c r="M273" s="6">
        <f ca="1" t="shared" si="48"/>
      </c>
      <c r="N273" s="6">
        <f ca="1" t="shared" si="49"/>
        <v>0</v>
      </c>
      <c r="O273" s="6">
        <f t="shared" si="40"/>
        <v>0</v>
      </c>
    </row>
    <row r="274" spans="4:15" ht="12.75">
      <c r="D274" s="6">
        <f>D273+TrayWtInput!$F$3</f>
        <v>164</v>
      </c>
      <c r="F274" s="6">
        <f ca="1" t="shared" si="41"/>
        <v>0</v>
      </c>
      <c r="G274" s="6">
        <f ca="1" t="shared" si="42"/>
        <v>0</v>
      </c>
      <c r="H274" s="6">
        <f ca="1" t="shared" si="43"/>
        <v>0</v>
      </c>
      <c r="I274" s="6">
        <f ca="1" t="shared" si="44"/>
        <v>0</v>
      </c>
      <c r="J274" s="6">
        <f ca="1" t="shared" si="45"/>
        <v>0</v>
      </c>
      <c r="K274" s="6">
        <f ca="1" t="shared" si="46"/>
      </c>
      <c r="L274" s="6">
        <f ca="1" t="shared" si="47"/>
        <v>0</v>
      </c>
      <c r="M274" s="6">
        <f ca="1" t="shared" si="48"/>
      </c>
      <c r="N274" s="6">
        <f ca="1" t="shared" si="49"/>
        <v>0</v>
      </c>
      <c r="O274" s="6">
        <f t="shared" si="40"/>
        <v>0</v>
      </c>
    </row>
    <row r="275" spans="4:15" ht="12.75">
      <c r="D275" s="6">
        <f>D274+TrayWtInput!$F$3</f>
        <v>164.5</v>
      </c>
      <c r="F275" s="6">
        <f ca="1" t="shared" si="41"/>
        <v>0</v>
      </c>
      <c r="G275" s="6">
        <f ca="1" t="shared" si="42"/>
        <v>0</v>
      </c>
      <c r="H275" s="6">
        <f ca="1" t="shared" si="43"/>
        <v>0</v>
      </c>
      <c r="I275" s="6">
        <f ca="1" t="shared" si="44"/>
        <v>0</v>
      </c>
      <c r="J275" s="6">
        <f ca="1" t="shared" si="45"/>
        <v>0</v>
      </c>
      <c r="K275" s="6">
        <f ca="1" t="shared" si="46"/>
      </c>
      <c r="L275" s="6">
        <f ca="1" t="shared" si="47"/>
        <v>0</v>
      </c>
      <c r="M275" s="6">
        <f ca="1" t="shared" si="48"/>
      </c>
      <c r="N275" s="6">
        <f ca="1" t="shared" si="49"/>
        <v>0</v>
      </c>
      <c r="O275" s="6">
        <f t="shared" si="40"/>
        <v>0</v>
      </c>
    </row>
    <row r="276" spans="4:15" ht="12.75">
      <c r="D276" s="6">
        <f>D275+TrayWtInput!$F$3</f>
        <v>165</v>
      </c>
      <c r="F276" s="6">
        <f ca="1" t="shared" si="41"/>
        <v>0</v>
      </c>
      <c r="G276" s="6">
        <f ca="1" t="shared" si="42"/>
        <v>0</v>
      </c>
      <c r="H276" s="6">
        <f ca="1" t="shared" si="43"/>
        <v>0</v>
      </c>
      <c r="I276" s="6">
        <f ca="1" t="shared" si="44"/>
        <v>0</v>
      </c>
      <c r="J276" s="6">
        <f ca="1" t="shared" si="45"/>
        <v>0</v>
      </c>
      <c r="K276" s="6">
        <f ca="1" t="shared" si="46"/>
      </c>
      <c r="L276" s="6">
        <f ca="1" t="shared" si="47"/>
        <v>0</v>
      </c>
      <c r="M276" s="6">
        <f ca="1" t="shared" si="48"/>
      </c>
      <c r="N276" s="6">
        <f ca="1" t="shared" si="49"/>
        <v>0</v>
      </c>
      <c r="O276" s="6">
        <f t="shared" si="40"/>
        <v>0</v>
      </c>
    </row>
    <row r="277" spans="4:15" ht="12.75">
      <c r="D277" s="6">
        <f>D276+TrayWtInput!$F$3</f>
        <v>165.5</v>
      </c>
      <c r="F277" s="6">
        <f ca="1" t="shared" si="41"/>
        <v>0</v>
      </c>
      <c r="G277" s="6">
        <f ca="1" t="shared" si="42"/>
        <v>0</v>
      </c>
      <c r="H277" s="6">
        <f ca="1" t="shared" si="43"/>
        <v>0</v>
      </c>
      <c r="I277" s="6">
        <f ca="1" t="shared" si="44"/>
        <v>0</v>
      </c>
      <c r="J277" s="6">
        <f ca="1" t="shared" si="45"/>
        <v>0</v>
      </c>
      <c r="K277" s="6">
        <f ca="1" t="shared" si="46"/>
      </c>
      <c r="L277" s="6">
        <f ca="1" t="shared" si="47"/>
        <v>0</v>
      </c>
      <c r="M277" s="6">
        <f ca="1" t="shared" si="48"/>
      </c>
      <c r="N277" s="6">
        <f ca="1" t="shared" si="49"/>
        <v>0</v>
      </c>
      <c r="O277" s="6">
        <f t="shared" si="40"/>
        <v>0</v>
      </c>
    </row>
    <row r="278" spans="4:15" ht="12.75">
      <c r="D278" s="6">
        <f>D277+TrayWtInput!$F$3</f>
        <v>166</v>
      </c>
      <c r="F278" s="6">
        <f ca="1" t="shared" si="41"/>
        <v>0</v>
      </c>
      <c r="G278" s="6">
        <f ca="1" t="shared" si="42"/>
        <v>0</v>
      </c>
      <c r="H278" s="6">
        <f ca="1" t="shared" si="43"/>
        <v>0</v>
      </c>
      <c r="I278" s="6">
        <f ca="1" t="shared" si="44"/>
        <v>0</v>
      </c>
      <c r="J278" s="6">
        <f ca="1" t="shared" si="45"/>
        <v>0</v>
      </c>
      <c r="K278" s="6">
        <f ca="1" t="shared" si="46"/>
      </c>
      <c r="L278" s="6">
        <f ca="1" t="shared" si="47"/>
        <v>0</v>
      </c>
      <c r="M278" s="6">
        <f ca="1" t="shared" si="48"/>
      </c>
      <c r="N278" s="6">
        <f ca="1" t="shared" si="49"/>
        <v>0</v>
      </c>
      <c r="O278" s="6">
        <f t="shared" si="40"/>
        <v>0</v>
      </c>
    </row>
    <row r="279" spans="4:15" ht="12.75">
      <c r="D279" s="6">
        <f>D278+TrayWtInput!$F$3</f>
        <v>166.5</v>
      </c>
      <c r="F279" s="6">
        <f ca="1" t="shared" si="41"/>
        <v>0</v>
      </c>
      <c r="G279" s="6">
        <f ca="1" t="shared" si="42"/>
        <v>0</v>
      </c>
      <c r="H279" s="6">
        <f ca="1" t="shared" si="43"/>
        <v>0</v>
      </c>
      <c r="I279" s="6">
        <f ca="1" t="shared" si="44"/>
        <v>0</v>
      </c>
      <c r="J279" s="6">
        <f ca="1" t="shared" si="45"/>
        <v>0</v>
      </c>
      <c r="K279" s="6">
        <f ca="1" t="shared" si="46"/>
      </c>
      <c r="L279" s="6">
        <f ca="1" t="shared" si="47"/>
        <v>0</v>
      </c>
      <c r="M279" s="6">
        <f ca="1" t="shared" si="48"/>
      </c>
      <c r="N279" s="6">
        <f ca="1" t="shared" si="49"/>
        <v>0</v>
      </c>
      <c r="O279" s="6">
        <f t="shared" si="40"/>
        <v>0</v>
      </c>
    </row>
    <row r="280" spans="4:15" ht="12.75">
      <c r="D280" s="6">
        <f>D279+TrayWtInput!$F$3</f>
        <v>167</v>
      </c>
      <c r="F280" s="6">
        <f ca="1" t="shared" si="41"/>
        <v>0</v>
      </c>
      <c r="G280" s="6">
        <f ca="1" t="shared" si="42"/>
        <v>0</v>
      </c>
      <c r="H280" s="6">
        <f ca="1" t="shared" si="43"/>
        <v>0</v>
      </c>
      <c r="I280" s="6">
        <f ca="1" t="shared" si="44"/>
        <v>0</v>
      </c>
      <c r="J280" s="6">
        <f ca="1" t="shared" si="45"/>
        <v>0</v>
      </c>
      <c r="K280" s="6">
        <f ca="1" t="shared" si="46"/>
      </c>
      <c r="L280" s="6">
        <f ca="1" t="shared" si="47"/>
        <v>0</v>
      </c>
      <c r="M280" s="6">
        <f ca="1" t="shared" si="48"/>
      </c>
      <c r="N280" s="6">
        <f ca="1" t="shared" si="49"/>
        <v>0</v>
      </c>
      <c r="O280" s="6">
        <f t="shared" si="40"/>
        <v>0</v>
      </c>
    </row>
    <row r="281" spans="4:15" ht="12.75">
      <c r="D281" s="6">
        <f>D280+TrayWtInput!$F$3</f>
        <v>167.5</v>
      </c>
      <c r="F281" s="6">
        <f ca="1" t="shared" si="41"/>
        <v>0</v>
      </c>
      <c r="G281" s="6">
        <f ca="1" t="shared" si="42"/>
        <v>0</v>
      </c>
      <c r="H281" s="6">
        <f ca="1" t="shared" si="43"/>
        <v>0</v>
      </c>
      <c r="I281" s="6">
        <f ca="1" t="shared" si="44"/>
        <v>0</v>
      </c>
      <c r="J281" s="6">
        <f ca="1" t="shared" si="45"/>
        <v>0</v>
      </c>
      <c r="K281" s="6">
        <f ca="1" t="shared" si="46"/>
      </c>
      <c r="L281" s="6">
        <f ca="1" t="shared" si="47"/>
        <v>0</v>
      </c>
      <c r="M281" s="6">
        <f ca="1" t="shared" si="48"/>
      </c>
      <c r="N281" s="6">
        <f ca="1" t="shared" si="49"/>
        <v>0</v>
      </c>
      <c r="O281" s="6">
        <f t="shared" si="40"/>
        <v>0</v>
      </c>
    </row>
    <row r="282" spans="4:15" ht="12.75">
      <c r="D282" s="6">
        <f>D281+TrayWtInput!$F$3</f>
        <v>168</v>
      </c>
      <c r="F282" s="6">
        <f ca="1" t="shared" si="41"/>
        <v>0</v>
      </c>
      <c r="G282" s="6">
        <f ca="1" t="shared" si="42"/>
        <v>0</v>
      </c>
      <c r="H282" s="6">
        <f ca="1" t="shared" si="43"/>
        <v>0</v>
      </c>
      <c r="I282" s="6">
        <f ca="1" t="shared" si="44"/>
        <v>0</v>
      </c>
      <c r="J282" s="6">
        <f ca="1" t="shared" si="45"/>
        <v>0</v>
      </c>
      <c r="K282" s="6">
        <f ca="1" t="shared" si="46"/>
      </c>
      <c r="L282" s="6">
        <f ca="1" t="shared" si="47"/>
        <v>0</v>
      </c>
      <c r="M282" s="6">
        <f ca="1" t="shared" si="48"/>
      </c>
      <c r="N282" s="6">
        <f ca="1" t="shared" si="49"/>
        <v>0</v>
      </c>
      <c r="O282" s="6">
        <f t="shared" si="40"/>
        <v>0</v>
      </c>
    </row>
    <row r="283" spans="4:15" ht="12.75">
      <c r="D283" s="6">
        <f>D282+TrayWtInput!$F$3</f>
        <v>168.5</v>
      </c>
      <c r="F283" s="6">
        <f ca="1" t="shared" si="41"/>
        <v>0</v>
      </c>
      <c r="G283" s="6">
        <f ca="1" t="shared" si="42"/>
        <v>0</v>
      </c>
      <c r="H283" s="6">
        <f ca="1" t="shared" si="43"/>
        <v>0</v>
      </c>
      <c r="I283" s="6">
        <f ca="1" t="shared" si="44"/>
        <v>0</v>
      </c>
      <c r="J283" s="6">
        <f ca="1" t="shared" si="45"/>
        <v>0</v>
      </c>
      <c r="K283" s="6">
        <f ca="1" t="shared" si="46"/>
      </c>
      <c r="L283" s="6">
        <f ca="1" t="shared" si="47"/>
        <v>0</v>
      </c>
      <c r="M283" s="6">
        <f ca="1" t="shared" si="48"/>
      </c>
      <c r="N283" s="6">
        <f ca="1" t="shared" si="49"/>
        <v>0</v>
      </c>
      <c r="O283" s="6">
        <f t="shared" si="40"/>
        <v>0</v>
      </c>
    </row>
    <row r="284" spans="4:15" ht="12.75">
      <c r="D284" s="6">
        <f>D283+TrayWtInput!$F$3</f>
        <v>169</v>
      </c>
      <c r="F284" s="6">
        <f ca="1" t="shared" si="41"/>
        <v>0</v>
      </c>
      <c r="G284" s="6">
        <f ca="1" t="shared" si="42"/>
        <v>0</v>
      </c>
      <c r="H284" s="6">
        <f ca="1" t="shared" si="43"/>
        <v>0</v>
      </c>
      <c r="I284" s="6">
        <f ca="1" t="shared" si="44"/>
        <v>0</v>
      </c>
      <c r="J284" s="6">
        <f ca="1" t="shared" si="45"/>
        <v>0</v>
      </c>
      <c r="K284" s="6">
        <f ca="1" t="shared" si="46"/>
      </c>
      <c r="L284" s="6">
        <f ca="1" t="shared" si="47"/>
        <v>0</v>
      </c>
      <c r="M284" s="6">
        <f ca="1" t="shared" si="48"/>
      </c>
      <c r="N284" s="6">
        <f ca="1" t="shared" si="49"/>
        <v>0</v>
      </c>
      <c r="O284" s="6">
        <f t="shared" si="40"/>
        <v>0</v>
      </c>
    </row>
    <row r="285" spans="4:15" ht="12.75">
      <c r="D285" s="6">
        <f>D284+TrayWtInput!$F$3</f>
        <v>169.5</v>
      </c>
      <c r="F285" s="6">
        <f ca="1" t="shared" si="41"/>
        <v>0</v>
      </c>
      <c r="G285" s="6">
        <f ca="1" t="shared" si="42"/>
        <v>0</v>
      </c>
      <c r="H285" s="6">
        <f ca="1" t="shared" si="43"/>
        <v>0</v>
      </c>
      <c r="I285" s="6">
        <f ca="1" t="shared" si="44"/>
        <v>0</v>
      </c>
      <c r="J285" s="6">
        <f ca="1" t="shared" si="45"/>
        <v>0</v>
      </c>
      <c r="K285" s="6">
        <f ca="1" t="shared" si="46"/>
      </c>
      <c r="L285" s="6">
        <f ca="1" t="shared" si="47"/>
        <v>0</v>
      </c>
      <c r="M285" s="6">
        <f ca="1" t="shared" si="48"/>
      </c>
      <c r="N285" s="6">
        <f ca="1" t="shared" si="49"/>
        <v>0</v>
      </c>
      <c r="O285" s="6">
        <f t="shared" si="40"/>
        <v>0</v>
      </c>
    </row>
    <row r="286" spans="4:15" ht="12.75">
      <c r="D286" s="6">
        <f>D285+TrayWtInput!$F$3</f>
        <v>170</v>
      </c>
      <c r="F286" s="6">
        <f ca="1" t="shared" si="41"/>
        <v>0</v>
      </c>
      <c r="G286" s="6">
        <f ca="1" t="shared" si="42"/>
        <v>0</v>
      </c>
      <c r="H286" s="6">
        <f ca="1" t="shared" si="43"/>
        <v>0</v>
      </c>
      <c r="I286" s="6">
        <f ca="1" t="shared" si="44"/>
        <v>0</v>
      </c>
      <c r="J286" s="6">
        <f ca="1" t="shared" si="45"/>
        <v>0</v>
      </c>
      <c r="K286" s="6">
        <f ca="1" t="shared" si="46"/>
      </c>
      <c r="L286" s="6">
        <f ca="1" t="shared" si="47"/>
        <v>0</v>
      </c>
      <c r="M286" s="6">
        <f ca="1" t="shared" si="48"/>
      </c>
      <c r="N286" s="6">
        <f ca="1" t="shared" si="49"/>
        <v>0</v>
      </c>
      <c r="O286" s="6">
        <f t="shared" si="40"/>
        <v>0</v>
      </c>
    </row>
    <row r="287" spans="4:15" ht="12.75">
      <c r="D287" s="6">
        <f>D286+TrayWtInput!$F$3</f>
        <v>170.5</v>
      </c>
      <c r="F287" s="6">
        <f ca="1" t="shared" si="41"/>
        <v>0</v>
      </c>
      <c r="G287" s="6">
        <f ca="1" t="shared" si="42"/>
        <v>0</v>
      </c>
      <c r="H287" s="6">
        <f ca="1" t="shared" si="43"/>
        <v>0</v>
      </c>
      <c r="I287" s="6">
        <f ca="1" t="shared" si="44"/>
        <v>0</v>
      </c>
      <c r="J287" s="6">
        <f ca="1" t="shared" si="45"/>
        <v>0</v>
      </c>
      <c r="K287" s="6">
        <f ca="1" t="shared" si="46"/>
      </c>
      <c r="L287" s="6">
        <f ca="1" t="shared" si="47"/>
        <v>0</v>
      </c>
      <c r="M287" s="6">
        <f ca="1" t="shared" si="48"/>
      </c>
      <c r="N287" s="6">
        <f ca="1" t="shared" si="49"/>
        <v>0</v>
      </c>
      <c r="O287" s="6">
        <f t="shared" si="40"/>
        <v>0</v>
      </c>
    </row>
    <row r="288" spans="4:15" ht="12.75">
      <c r="D288" s="6">
        <f>D287+TrayWtInput!$F$3</f>
        <v>171</v>
      </c>
      <c r="F288" s="6">
        <f ca="1" t="shared" si="41"/>
        <v>0</v>
      </c>
      <c r="G288" s="6">
        <f ca="1" t="shared" si="42"/>
        <v>0</v>
      </c>
      <c r="H288" s="6">
        <f ca="1" t="shared" si="43"/>
        <v>0</v>
      </c>
      <c r="I288" s="6">
        <f ca="1" t="shared" si="44"/>
        <v>0</v>
      </c>
      <c r="J288" s="6">
        <f ca="1" t="shared" si="45"/>
        <v>0</v>
      </c>
      <c r="K288" s="6">
        <f ca="1" t="shared" si="46"/>
      </c>
      <c r="L288" s="6">
        <f ca="1" t="shared" si="47"/>
        <v>0</v>
      </c>
      <c r="M288" s="6">
        <f ca="1" t="shared" si="48"/>
      </c>
      <c r="N288" s="6">
        <f ca="1" t="shared" si="49"/>
        <v>0</v>
      </c>
      <c r="O288" s="6">
        <f t="shared" si="40"/>
        <v>0</v>
      </c>
    </row>
    <row r="289" spans="4:15" ht="12.75">
      <c r="D289" s="6">
        <f>D288+TrayWtInput!$F$3</f>
        <v>171.5</v>
      </c>
      <c r="F289" s="6">
        <f ca="1" t="shared" si="41"/>
        <v>0</v>
      </c>
      <c r="G289" s="6">
        <f ca="1" t="shared" si="42"/>
        <v>0</v>
      </c>
      <c r="H289" s="6">
        <f ca="1" t="shared" si="43"/>
        <v>0</v>
      </c>
      <c r="I289" s="6">
        <f ca="1" t="shared" si="44"/>
        <v>0</v>
      </c>
      <c r="J289" s="6">
        <f ca="1" t="shared" si="45"/>
        <v>0</v>
      </c>
      <c r="K289" s="6">
        <f ca="1" t="shared" si="46"/>
      </c>
      <c r="L289" s="6">
        <f ca="1" t="shared" si="47"/>
        <v>0</v>
      </c>
      <c r="M289" s="6">
        <f ca="1" t="shared" si="48"/>
      </c>
      <c r="N289" s="6">
        <f ca="1" t="shared" si="49"/>
        <v>0</v>
      </c>
      <c r="O289" s="6">
        <f t="shared" si="40"/>
        <v>0</v>
      </c>
    </row>
    <row r="290" spans="4:15" ht="12.75">
      <c r="D290" s="6">
        <f>D289+TrayWtInput!$F$3</f>
        <v>172</v>
      </c>
      <c r="F290" s="6">
        <f ca="1" t="shared" si="41"/>
        <v>0</v>
      </c>
      <c r="G290" s="6">
        <f ca="1" t="shared" si="42"/>
        <v>0</v>
      </c>
      <c r="H290" s="6">
        <f ca="1" t="shared" si="43"/>
        <v>0</v>
      </c>
      <c r="I290" s="6">
        <f ca="1" t="shared" si="44"/>
        <v>0</v>
      </c>
      <c r="J290" s="6">
        <f ca="1" t="shared" si="45"/>
        <v>0</v>
      </c>
      <c r="K290" s="6">
        <f ca="1" t="shared" si="46"/>
        <v>0</v>
      </c>
      <c r="L290" s="6">
        <f ca="1" t="shared" si="47"/>
        <v>0</v>
      </c>
      <c r="M290" s="6">
        <f ca="1" t="shared" si="48"/>
      </c>
      <c r="N290" s="6">
        <f ca="1" t="shared" si="49"/>
        <v>0</v>
      </c>
      <c r="O290" s="6">
        <f t="shared" si="40"/>
        <v>0</v>
      </c>
    </row>
    <row r="291" spans="4:15" ht="12.75">
      <c r="D291" s="6">
        <f>D290+TrayWtInput!$F$3</f>
        <v>172.5</v>
      </c>
      <c r="F291" s="6">
        <f ca="1" t="shared" si="41"/>
        <v>0</v>
      </c>
      <c r="G291" s="6">
        <f ca="1" t="shared" si="42"/>
        <v>0</v>
      </c>
      <c r="H291" s="6">
        <f ca="1" t="shared" si="43"/>
        <v>0</v>
      </c>
      <c r="I291" s="6">
        <f ca="1" t="shared" si="44"/>
        <v>0</v>
      </c>
      <c r="J291" s="6">
        <f ca="1" t="shared" si="45"/>
        <v>0</v>
      </c>
      <c r="K291" s="6">
        <f ca="1" t="shared" si="46"/>
        <v>0</v>
      </c>
      <c r="L291" s="6">
        <f ca="1" t="shared" si="47"/>
        <v>0</v>
      </c>
      <c r="M291" s="6">
        <f ca="1" t="shared" si="48"/>
      </c>
      <c r="N291" s="6">
        <f ca="1" t="shared" si="49"/>
        <v>0</v>
      </c>
      <c r="O291" s="6">
        <f t="shared" si="40"/>
        <v>0</v>
      </c>
    </row>
    <row r="292" spans="4:15" ht="12.75">
      <c r="D292" s="6">
        <f>D291+TrayWtInput!$F$3</f>
        <v>173</v>
      </c>
      <c r="F292" s="6">
        <f ca="1" t="shared" si="41"/>
        <v>0</v>
      </c>
      <c r="G292" s="6">
        <f ca="1" t="shared" si="42"/>
        <v>0</v>
      </c>
      <c r="H292" s="6">
        <f ca="1" t="shared" si="43"/>
        <v>0</v>
      </c>
      <c r="I292" s="6">
        <f ca="1" t="shared" si="44"/>
        <v>0</v>
      </c>
      <c r="J292" s="6">
        <f ca="1" t="shared" si="45"/>
        <v>0</v>
      </c>
      <c r="K292" s="6">
        <f ca="1" t="shared" si="46"/>
        <v>0</v>
      </c>
      <c r="L292" s="6">
        <f ca="1" t="shared" si="47"/>
        <v>0</v>
      </c>
      <c r="M292" s="6">
        <f ca="1" t="shared" si="48"/>
      </c>
      <c r="N292" s="6">
        <f ca="1" t="shared" si="49"/>
        <v>0</v>
      </c>
      <c r="O292" s="6">
        <f t="shared" si="40"/>
        <v>0</v>
      </c>
    </row>
    <row r="293" spans="4:15" ht="12.75">
      <c r="D293" s="6">
        <f>D292+TrayWtInput!$F$3</f>
        <v>173.5</v>
      </c>
      <c r="F293" s="6">
        <f ca="1" t="shared" si="41"/>
        <v>0</v>
      </c>
      <c r="G293" s="6">
        <f ca="1" t="shared" si="42"/>
        <v>0</v>
      </c>
      <c r="H293" s="6">
        <f ca="1" t="shared" si="43"/>
        <v>0</v>
      </c>
      <c r="I293" s="6">
        <f ca="1" t="shared" si="44"/>
        <v>0</v>
      </c>
      <c r="J293" s="6">
        <f ca="1" t="shared" si="45"/>
        <v>0</v>
      </c>
      <c r="K293" s="6">
        <f ca="1" t="shared" si="46"/>
        <v>0</v>
      </c>
      <c r="L293" s="6">
        <f ca="1" t="shared" si="47"/>
        <v>0</v>
      </c>
      <c r="M293" s="6">
        <f ca="1" t="shared" si="48"/>
      </c>
      <c r="N293" s="6">
        <f ca="1" t="shared" si="49"/>
        <v>0</v>
      </c>
      <c r="O293" s="6">
        <f t="shared" si="40"/>
        <v>0</v>
      </c>
    </row>
    <row r="294" spans="4:15" ht="12.75">
      <c r="D294" s="6">
        <f>D293+TrayWtInput!$F$3</f>
        <v>174</v>
      </c>
      <c r="F294" s="6">
        <f ca="1" t="shared" si="41"/>
        <v>0</v>
      </c>
      <c r="G294" s="6">
        <f ca="1" t="shared" si="42"/>
        <v>0</v>
      </c>
      <c r="H294" s="6">
        <f ca="1" t="shared" si="43"/>
        <v>0</v>
      </c>
      <c r="I294" s="6">
        <f ca="1" t="shared" si="44"/>
        <v>0</v>
      </c>
      <c r="J294" s="6">
        <f ca="1" t="shared" si="45"/>
        <v>0</v>
      </c>
      <c r="K294" s="6">
        <f ca="1" t="shared" si="46"/>
        <v>0</v>
      </c>
      <c r="L294" s="6">
        <f ca="1" t="shared" si="47"/>
        <v>0</v>
      </c>
      <c r="M294" s="6">
        <f ca="1" t="shared" si="48"/>
      </c>
      <c r="N294" s="6">
        <f ca="1" t="shared" si="49"/>
        <v>0</v>
      </c>
      <c r="O294" s="6">
        <f t="shared" si="40"/>
        <v>0</v>
      </c>
    </row>
    <row r="295" spans="4:15" ht="12.75">
      <c r="D295" s="6">
        <f>D294+TrayWtInput!$F$3</f>
        <v>174.5</v>
      </c>
      <c r="F295" s="6">
        <f ca="1" t="shared" si="41"/>
        <v>0</v>
      </c>
      <c r="G295" s="6">
        <f ca="1" t="shared" si="42"/>
        <v>0</v>
      </c>
      <c r="H295" s="6">
        <f ca="1" t="shared" si="43"/>
        <v>0</v>
      </c>
      <c r="I295" s="6">
        <f ca="1" t="shared" si="44"/>
        <v>0</v>
      </c>
      <c r="J295" s="6">
        <f ca="1" t="shared" si="45"/>
        <v>0</v>
      </c>
      <c r="K295" s="6">
        <f ca="1" t="shared" si="46"/>
        <v>0</v>
      </c>
      <c r="L295" s="6">
        <f ca="1" t="shared" si="47"/>
        <v>0</v>
      </c>
      <c r="M295" s="6">
        <f ca="1" t="shared" si="48"/>
      </c>
      <c r="N295" s="6">
        <f ca="1" t="shared" si="49"/>
        <v>0</v>
      </c>
      <c r="O295" s="6">
        <f t="shared" si="40"/>
        <v>0</v>
      </c>
    </row>
    <row r="296" spans="4:15" ht="12.75">
      <c r="D296" s="6">
        <f>D295+TrayWtInput!$F$3</f>
        <v>175</v>
      </c>
      <c r="F296" s="6">
        <f ca="1" t="shared" si="41"/>
        <v>0</v>
      </c>
      <c r="G296" s="6">
        <f ca="1" t="shared" si="42"/>
        <v>0</v>
      </c>
      <c r="H296" s="6">
        <f ca="1" t="shared" si="43"/>
        <v>0</v>
      </c>
      <c r="I296" s="6">
        <f ca="1" t="shared" si="44"/>
        <v>0</v>
      </c>
      <c r="J296" s="6">
        <f ca="1" t="shared" si="45"/>
        <v>0</v>
      </c>
      <c r="K296" s="6">
        <f ca="1" t="shared" si="46"/>
        <v>0</v>
      </c>
      <c r="L296" s="6">
        <f ca="1" t="shared" si="47"/>
        <v>0</v>
      </c>
      <c r="M296" s="6">
        <f ca="1" t="shared" si="48"/>
      </c>
      <c r="N296" s="6">
        <f ca="1" t="shared" si="49"/>
        <v>0</v>
      </c>
      <c r="O296" s="6">
        <f t="shared" si="40"/>
        <v>0</v>
      </c>
    </row>
    <row r="297" spans="4:15" ht="12.75">
      <c r="D297" s="6">
        <f>D296+TrayWtInput!$F$3</f>
        <v>175.5</v>
      </c>
      <c r="F297" s="6">
        <f ca="1" t="shared" si="41"/>
        <v>0</v>
      </c>
      <c r="G297" s="6">
        <f ca="1" t="shared" si="42"/>
        <v>0</v>
      </c>
      <c r="H297" s="6">
        <f ca="1" t="shared" si="43"/>
        <v>0</v>
      </c>
      <c r="I297" s="6">
        <f ca="1" t="shared" si="44"/>
        <v>0</v>
      </c>
      <c r="J297" s="6">
        <f ca="1" t="shared" si="45"/>
        <v>0</v>
      </c>
      <c r="K297" s="6">
        <f ca="1" t="shared" si="46"/>
        <v>0</v>
      </c>
      <c r="L297" s="6">
        <f ca="1" t="shared" si="47"/>
        <v>0</v>
      </c>
      <c r="M297" s="6">
        <f ca="1" t="shared" si="48"/>
      </c>
      <c r="N297" s="6">
        <f ca="1" t="shared" si="49"/>
        <v>0</v>
      </c>
      <c r="O297" s="6">
        <f t="shared" si="40"/>
        <v>0</v>
      </c>
    </row>
    <row r="298" spans="4:15" ht="12.75">
      <c r="D298" s="6">
        <f>D297+TrayWtInput!$F$3</f>
        <v>176</v>
      </c>
      <c r="F298" s="6">
        <f ca="1" t="shared" si="41"/>
        <v>0</v>
      </c>
      <c r="G298" s="6">
        <f ca="1" t="shared" si="42"/>
        <v>0</v>
      </c>
      <c r="H298" s="6">
        <f ca="1" t="shared" si="43"/>
        <v>0</v>
      </c>
      <c r="I298" s="6">
        <f ca="1" t="shared" si="44"/>
        <v>0</v>
      </c>
      <c r="J298" s="6">
        <f ca="1" t="shared" si="45"/>
        <v>0</v>
      </c>
      <c r="K298" s="6">
        <f ca="1" t="shared" si="46"/>
        <v>0</v>
      </c>
      <c r="L298" s="6">
        <f ca="1" t="shared" si="47"/>
        <v>0</v>
      </c>
      <c r="M298" s="6">
        <f ca="1" t="shared" si="48"/>
      </c>
      <c r="N298" s="6">
        <f ca="1" t="shared" si="49"/>
        <v>0</v>
      </c>
      <c r="O298" s="6">
        <f t="shared" si="40"/>
        <v>0</v>
      </c>
    </row>
    <row r="299" spans="4:15" ht="12.75">
      <c r="D299" s="6">
        <f>D298+TrayWtInput!$F$3</f>
        <v>176.5</v>
      </c>
      <c r="F299" s="6">
        <f ca="1" t="shared" si="41"/>
        <v>0</v>
      </c>
      <c r="G299" s="6">
        <f ca="1" t="shared" si="42"/>
        <v>0</v>
      </c>
      <c r="H299" s="6">
        <f ca="1" t="shared" si="43"/>
        <v>0</v>
      </c>
      <c r="I299" s="6">
        <f ca="1" t="shared" si="44"/>
        <v>0</v>
      </c>
      <c r="J299" s="6">
        <f ca="1" t="shared" si="45"/>
        <v>0</v>
      </c>
      <c r="K299" s="6">
        <f ca="1" t="shared" si="46"/>
        <v>0</v>
      </c>
      <c r="L299" s="6">
        <f ca="1" t="shared" si="47"/>
        <v>0</v>
      </c>
      <c r="M299" s="6">
        <f ca="1" t="shared" si="48"/>
      </c>
      <c r="N299" s="6">
        <f ca="1" t="shared" si="49"/>
        <v>0</v>
      </c>
      <c r="O299" s="6">
        <f t="shared" si="40"/>
        <v>0</v>
      </c>
    </row>
    <row r="300" spans="4:15" ht="12.75">
      <c r="D300" s="6">
        <f>D299+TrayWtInput!$F$3</f>
        <v>177</v>
      </c>
      <c r="F300" s="6">
        <f ca="1" t="shared" si="41"/>
        <v>0</v>
      </c>
      <c r="G300" s="6">
        <f ca="1" t="shared" si="42"/>
        <v>0</v>
      </c>
      <c r="H300" s="6">
        <f ca="1" t="shared" si="43"/>
        <v>0</v>
      </c>
      <c r="I300" s="6">
        <f ca="1" t="shared" si="44"/>
        <v>0</v>
      </c>
      <c r="J300" s="6">
        <f ca="1" t="shared" si="45"/>
        <v>0</v>
      </c>
      <c r="K300" s="6">
        <f ca="1" t="shared" si="46"/>
        <v>0</v>
      </c>
      <c r="L300" s="6">
        <f ca="1" t="shared" si="47"/>
        <v>0</v>
      </c>
      <c r="M300" s="6">
        <f ca="1" t="shared" si="48"/>
      </c>
      <c r="N300" s="6">
        <f ca="1" t="shared" si="49"/>
        <v>0</v>
      </c>
      <c r="O300" s="6">
        <f t="shared" si="40"/>
        <v>0</v>
      </c>
    </row>
    <row r="301" spans="4:15" ht="12.75">
      <c r="D301" s="6">
        <f>D300+TrayWtInput!$F$3</f>
        <v>177.5</v>
      </c>
      <c r="F301" s="6">
        <f ca="1" t="shared" si="41"/>
        <v>0</v>
      </c>
      <c r="G301" s="6">
        <f ca="1" t="shared" si="42"/>
        <v>0</v>
      </c>
      <c r="H301" s="6">
        <f ca="1" t="shared" si="43"/>
        <v>0</v>
      </c>
      <c r="I301" s="6">
        <f ca="1" t="shared" si="44"/>
        <v>0</v>
      </c>
      <c r="J301" s="6">
        <f ca="1" t="shared" si="45"/>
        <v>0</v>
      </c>
      <c r="K301" s="6">
        <f ca="1" t="shared" si="46"/>
        <v>0</v>
      </c>
      <c r="L301" s="6">
        <f ca="1" t="shared" si="47"/>
        <v>0</v>
      </c>
      <c r="M301" s="6">
        <f ca="1" t="shared" si="48"/>
      </c>
      <c r="N301" s="6">
        <f ca="1" t="shared" si="49"/>
        <v>0</v>
      </c>
      <c r="O301" s="6">
        <f t="shared" si="40"/>
        <v>0</v>
      </c>
    </row>
    <row r="302" spans="4:15" ht="12.75">
      <c r="D302" s="6">
        <f>D301+TrayWtInput!$F$3</f>
        <v>178</v>
      </c>
      <c r="F302" s="6">
        <f ca="1" t="shared" si="41"/>
        <v>0</v>
      </c>
      <c r="G302" s="6">
        <f ca="1" t="shared" si="42"/>
        <v>0</v>
      </c>
      <c r="H302" s="6">
        <f ca="1" t="shared" si="43"/>
        <v>0</v>
      </c>
      <c r="I302" s="6">
        <f ca="1" t="shared" si="44"/>
        <v>0</v>
      </c>
      <c r="J302" s="6">
        <f ca="1" t="shared" si="45"/>
        <v>0</v>
      </c>
      <c r="K302" s="6">
        <f ca="1" t="shared" si="46"/>
        <v>0</v>
      </c>
      <c r="L302" s="6">
        <f ca="1" t="shared" si="47"/>
        <v>0</v>
      </c>
      <c r="M302" s="6">
        <f ca="1" t="shared" si="48"/>
      </c>
      <c r="N302" s="6">
        <f ca="1" t="shared" si="49"/>
        <v>0</v>
      </c>
      <c r="O302" s="6">
        <f t="shared" si="40"/>
        <v>0</v>
      </c>
    </row>
    <row r="303" spans="4:15" ht="12.75">
      <c r="D303" s="6">
        <f>D302+TrayWtInput!$F$3</f>
        <v>178.5</v>
      </c>
      <c r="F303" s="6">
        <f ca="1" t="shared" si="41"/>
        <v>0</v>
      </c>
      <c r="G303" s="6">
        <f ca="1" t="shared" si="42"/>
        <v>0</v>
      </c>
      <c r="H303" s="6">
        <f ca="1" t="shared" si="43"/>
        <v>0</v>
      </c>
      <c r="I303" s="6">
        <f ca="1" t="shared" si="44"/>
        <v>0</v>
      </c>
      <c r="J303" s="6">
        <f ca="1" t="shared" si="45"/>
        <v>0</v>
      </c>
      <c r="K303" s="6">
        <f ca="1" t="shared" si="46"/>
        <v>0</v>
      </c>
      <c r="L303" s="6">
        <f ca="1" t="shared" si="47"/>
        <v>0</v>
      </c>
      <c r="M303" s="6">
        <f ca="1" t="shared" si="48"/>
      </c>
      <c r="N303" s="6">
        <f ca="1" t="shared" si="49"/>
        <v>0</v>
      </c>
      <c r="O303" s="6">
        <f t="shared" si="40"/>
        <v>0</v>
      </c>
    </row>
    <row r="304" spans="4:15" ht="12.75">
      <c r="D304" s="6">
        <f>D303+TrayWtInput!$F$3</f>
        <v>179</v>
      </c>
      <c r="F304" s="6">
        <f ca="1" t="shared" si="41"/>
        <v>0</v>
      </c>
      <c r="G304" s="6">
        <f ca="1" t="shared" si="42"/>
        <v>0</v>
      </c>
      <c r="H304" s="6">
        <f ca="1" t="shared" si="43"/>
        <v>0</v>
      </c>
      <c r="I304" s="6">
        <f ca="1" t="shared" si="44"/>
        <v>0</v>
      </c>
      <c r="J304" s="6">
        <f ca="1" t="shared" si="45"/>
        <v>0</v>
      </c>
      <c r="K304" s="6">
        <f ca="1" t="shared" si="46"/>
        <v>0</v>
      </c>
      <c r="L304" s="6">
        <f ca="1" t="shared" si="47"/>
        <v>0</v>
      </c>
      <c r="M304" s="6">
        <f ca="1" t="shared" si="48"/>
      </c>
      <c r="N304" s="6">
        <f ca="1" t="shared" si="49"/>
        <v>0</v>
      </c>
      <c r="O304" s="6">
        <f t="shared" si="40"/>
        <v>0</v>
      </c>
    </row>
    <row r="305" spans="4:15" ht="12.75">
      <c r="D305" s="6">
        <f>D304+TrayWtInput!$F$3</f>
        <v>179.5</v>
      </c>
      <c r="F305" s="6">
        <f ca="1" t="shared" si="41"/>
        <v>0</v>
      </c>
      <c r="G305" s="6">
        <f ca="1" t="shared" si="42"/>
        <v>0</v>
      </c>
      <c r="H305" s="6">
        <f ca="1" t="shared" si="43"/>
        <v>0</v>
      </c>
      <c r="I305" s="6">
        <f ca="1" t="shared" si="44"/>
        <v>0</v>
      </c>
      <c r="J305" s="6">
        <f ca="1" t="shared" si="45"/>
        <v>0</v>
      </c>
      <c r="K305" s="6">
        <f ca="1" t="shared" si="46"/>
        <v>0</v>
      </c>
      <c r="L305" s="6">
        <f ca="1" t="shared" si="47"/>
        <v>0</v>
      </c>
      <c r="M305" s="6">
        <f ca="1" t="shared" si="48"/>
      </c>
      <c r="N305" s="6">
        <f ca="1" t="shared" si="49"/>
        <v>0</v>
      </c>
      <c r="O305" s="6">
        <f t="shared" si="40"/>
        <v>0</v>
      </c>
    </row>
    <row r="306" spans="4:15" ht="12.75">
      <c r="D306" s="6">
        <f>D305+TrayWtInput!$F$3</f>
        <v>180</v>
      </c>
      <c r="F306" s="6">
        <f ca="1" t="shared" si="41"/>
        <v>0</v>
      </c>
      <c r="G306" s="6">
        <f ca="1" t="shared" si="42"/>
        <v>0</v>
      </c>
      <c r="H306" s="6">
        <f ca="1" t="shared" si="43"/>
        <v>0</v>
      </c>
      <c r="I306" s="6">
        <f ca="1" t="shared" si="44"/>
        <v>0</v>
      </c>
      <c r="J306" s="6">
        <f ca="1" t="shared" si="45"/>
        <v>0</v>
      </c>
      <c r="K306" s="6">
        <f ca="1" t="shared" si="46"/>
        <v>0</v>
      </c>
      <c r="L306" s="6">
        <f ca="1" t="shared" si="47"/>
        <v>0</v>
      </c>
      <c r="M306" s="6">
        <f ca="1" t="shared" si="48"/>
        <v>0</v>
      </c>
      <c r="N306" s="6">
        <f ca="1" t="shared" si="49"/>
        <v>0</v>
      </c>
      <c r="O306" s="6">
        <f aca="true" t="shared" si="50" ref="O306:O369">SUM(E306:N306)</f>
        <v>0</v>
      </c>
    </row>
    <row r="307" spans="4:15" ht="12.75">
      <c r="D307" s="6">
        <f>D306+TrayWtInput!$F$3</f>
        <v>180.5</v>
      </c>
      <c r="F307" s="6">
        <f ca="1" t="shared" si="41"/>
        <v>0</v>
      </c>
      <c r="G307" s="6">
        <f ca="1" t="shared" si="42"/>
        <v>0</v>
      </c>
      <c r="H307" s="6">
        <f ca="1" t="shared" si="43"/>
        <v>0</v>
      </c>
      <c r="I307" s="6">
        <f ca="1" t="shared" si="44"/>
        <v>0</v>
      </c>
      <c r="J307" s="6">
        <f ca="1" t="shared" si="45"/>
        <v>0</v>
      </c>
      <c r="K307" s="6">
        <f ca="1" t="shared" si="46"/>
        <v>0</v>
      </c>
      <c r="L307" s="6">
        <f ca="1" t="shared" si="47"/>
        <v>0</v>
      </c>
      <c r="M307" s="6">
        <f ca="1" t="shared" si="48"/>
        <v>0</v>
      </c>
      <c r="N307" s="6">
        <f ca="1" t="shared" si="49"/>
        <v>0</v>
      </c>
      <c r="O307" s="6">
        <f t="shared" si="50"/>
        <v>0</v>
      </c>
    </row>
    <row r="308" spans="4:15" ht="12.75">
      <c r="D308" s="6">
        <f>D307+TrayWtInput!$F$3</f>
        <v>181</v>
      </c>
      <c r="F308" s="6">
        <f ca="1" t="shared" si="41"/>
        <v>0</v>
      </c>
      <c r="G308" s="6">
        <f ca="1" t="shared" si="42"/>
        <v>0</v>
      </c>
      <c r="H308" s="6">
        <f ca="1" t="shared" si="43"/>
        <v>0</v>
      </c>
      <c r="I308" s="6">
        <f ca="1" t="shared" si="44"/>
        <v>0</v>
      </c>
      <c r="J308" s="6">
        <f ca="1" t="shared" si="45"/>
        <v>0</v>
      </c>
      <c r="K308" s="6">
        <f ca="1" t="shared" si="46"/>
        <v>0</v>
      </c>
      <c r="L308" s="6">
        <f ca="1" t="shared" si="47"/>
        <v>0</v>
      </c>
      <c r="M308" s="6">
        <f ca="1" t="shared" si="48"/>
        <v>0</v>
      </c>
      <c r="N308" s="6">
        <f ca="1" t="shared" si="49"/>
        <v>0</v>
      </c>
      <c r="O308" s="6">
        <f t="shared" si="50"/>
        <v>0</v>
      </c>
    </row>
    <row r="309" spans="4:15" ht="12.75">
      <c r="D309" s="6">
        <f>D308+TrayWtInput!$F$3</f>
        <v>181.5</v>
      </c>
      <c r="F309" s="6">
        <f ca="1" t="shared" si="41"/>
        <v>0</v>
      </c>
      <c r="G309" s="6">
        <f ca="1" t="shared" si="42"/>
        <v>0</v>
      </c>
      <c r="H309" s="6">
        <f ca="1" t="shared" si="43"/>
        <v>0</v>
      </c>
      <c r="I309" s="6">
        <f ca="1" t="shared" si="44"/>
        <v>0</v>
      </c>
      <c r="J309" s="6">
        <f ca="1" t="shared" si="45"/>
        <v>0</v>
      </c>
      <c r="K309" s="6">
        <f ca="1" t="shared" si="46"/>
        <v>0</v>
      </c>
      <c r="L309" s="6">
        <f ca="1" t="shared" si="47"/>
        <v>0</v>
      </c>
      <c r="M309" s="6">
        <f ca="1" t="shared" si="48"/>
        <v>0</v>
      </c>
      <c r="N309" s="6">
        <f ca="1" t="shared" si="49"/>
        <v>0</v>
      </c>
      <c r="O309" s="6">
        <f t="shared" si="50"/>
        <v>0</v>
      </c>
    </row>
    <row r="310" spans="4:15" ht="12.75">
      <c r="D310" s="6">
        <f>D309+TrayWtInput!$F$3</f>
        <v>182</v>
      </c>
      <c r="F310" s="6">
        <f ca="1" t="shared" si="41"/>
        <v>0</v>
      </c>
      <c r="G310" s="6">
        <f ca="1" t="shared" si="42"/>
        <v>0</v>
      </c>
      <c r="H310" s="6">
        <f ca="1" t="shared" si="43"/>
        <v>0</v>
      </c>
      <c r="I310" s="6">
        <f ca="1" t="shared" si="44"/>
        <v>0</v>
      </c>
      <c r="J310" s="6">
        <f ca="1" t="shared" si="45"/>
        <v>0</v>
      </c>
      <c r="K310" s="6">
        <f ca="1" t="shared" si="46"/>
        <v>0</v>
      </c>
      <c r="L310" s="6">
        <f ca="1" t="shared" si="47"/>
        <v>0</v>
      </c>
      <c r="M310" s="6">
        <f ca="1" t="shared" si="48"/>
        <v>0</v>
      </c>
      <c r="N310" s="6">
        <f ca="1" t="shared" si="49"/>
        <v>0</v>
      </c>
      <c r="O310" s="6">
        <f t="shared" si="50"/>
        <v>0</v>
      </c>
    </row>
    <row r="311" spans="4:15" ht="12.75">
      <c r="D311" s="6">
        <f>D310+TrayWtInput!$F$3</f>
        <v>182.5</v>
      </c>
      <c r="F311" s="6">
        <f ca="1" t="shared" si="41"/>
        <v>0</v>
      </c>
      <c r="G311" s="6">
        <f ca="1" t="shared" si="42"/>
        <v>0</v>
      </c>
      <c r="H311" s="6">
        <f ca="1" t="shared" si="43"/>
        <v>0</v>
      </c>
      <c r="I311" s="6">
        <f ca="1" t="shared" si="44"/>
        <v>0</v>
      </c>
      <c r="J311" s="6">
        <f ca="1" t="shared" si="45"/>
        <v>0</v>
      </c>
      <c r="K311" s="6">
        <f ca="1" t="shared" si="46"/>
        <v>0</v>
      </c>
      <c r="L311" s="6">
        <f ca="1" t="shared" si="47"/>
        <v>0</v>
      </c>
      <c r="M311" s="6">
        <f ca="1" t="shared" si="48"/>
        <v>0</v>
      </c>
      <c r="N311" s="6">
        <f ca="1" t="shared" si="49"/>
        <v>0</v>
      </c>
      <c r="O311" s="6">
        <f t="shared" si="50"/>
        <v>0</v>
      </c>
    </row>
    <row r="312" spans="4:15" ht="12.75">
      <c r="D312" s="6">
        <f>D311+TrayWtInput!$F$3</f>
        <v>183</v>
      </c>
      <c r="F312" s="6">
        <f ca="1" t="shared" si="41"/>
        <v>0</v>
      </c>
      <c r="G312" s="6">
        <f ca="1" t="shared" si="42"/>
        <v>0</v>
      </c>
      <c r="H312" s="6">
        <f ca="1" t="shared" si="43"/>
        <v>0</v>
      </c>
      <c r="I312" s="6">
        <f ca="1" t="shared" si="44"/>
        <v>0</v>
      </c>
      <c r="J312" s="6">
        <f ca="1" t="shared" si="45"/>
        <v>0</v>
      </c>
      <c r="K312" s="6">
        <f ca="1" t="shared" si="46"/>
        <v>0</v>
      </c>
      <c r="L312" s="6">
        <f ca="1" t="shared" si="47"/>
        <v>0</v>
      </c>
      <c r="M312" s="6">
        <f ca="1" t="shared" si="48"/>
        <v>0</v>
      </c>
      <c r="N312" s="6">
        <f ca="1" t="shared" si="49"/>
        <v>0</v>
      </c>
      <c r="O312" s="6">
        <f t="shared" si="50"/>
        <v>0</v>
      </c>
    </row>
    <row r="313" spans="4:15" ht="12.75">
      <c r="D313" s="6">
        <f>D312+TrayWtInput!$F$3</f>
        <v>183.5</v>
      </c>
      <c r="F313" s="6">
        <f ca="1" t="shared" si="41"/>
        <v>0</v>
      </c>
      <c r="G313" s="6">
        <f ca="1" t="shared" si="42"/>
        <v>0</v>
      </c>
      <c r="H313" s="6">
        <f ca="1" t="shared" si="43"/>
        <v>0</v>
      </c>
      <c r="I313" s="6">
        <f ca="1" t="shared" si="44"/>
        <v>0</v>
      </c>
      <c r="J313" s="6">
        <f ca="1" t="shared" si="45"/>
        <v>0</v>
      </c>
      <c r="K313" s="6">
        <f ca="1" t="shared" si="46"/>
        <v>0</v>
      </c>
      <c r="L313" s="6">
        <f ca="1" t="shared" si="47"/>
        <v>0</v>
      </c>
      <c r="M313" s="6">
        <f ca="1" t="shared" si="48"/>
        <v>0</v>
      </c>
      <c r="N313" s="6">
        <f ca="1" t="shared" si="49"/>
        <v>0</v>
      </c>
      <c r="O313" s="6">
        <f t="shared" si="50"/>
        <v>0</v>
      </c>
    </row>
    <row r="314" spans="4:15" ht="12.75">
      <c r="D314" s="6">
        <f>D313+TrayWtInput!$F$3</f>
        <v>184</v>
      </c>
      <c r="F314" s="6">
        <f ca="1" t="shared" si="41"/>
        <v>0</v>
      </c>
      <c r="G314" s="6">
        <f ca="1" t="shared" si="42"/>
        <v>0</v>
      </c>
      <c r="H314" s="6">
        <f ca="1" t="shared" si="43"/>
        <v>0</v>
      </c>
      <c r="I314" s="6">
        <f ca="1" t="shared" si="44"/>
        <v>0</v>
      </c>
      <c r="J314" s="6">
        <f ca="1" t="shared" si="45"/>
        <v>0</v>
      </c>
      <c r="K314" s="6">
        <f ca="1" t="shared" si="46"/>
        <v>0</v>
      </c>
      <c r="L314" s="6">
        <f ca="1" t="shared" si="47"/>
        <v>0</v>
      </c>
      <c r="M314" s="6">
        <f ca="1" t="shared" si="48"/>
        <v>0</v>
      </c>
      <c r="N314" s="6">
        <f ca="1" t="shared" si="49"/>
        <v>0</v>
      </c>
      <c r="O314" s="6">
        <f t="shared" si="50"/>
        <v>0</v>
      </c>
    </row>
    <row r="315" spans="4:15" ht="12.75">
      <c r="D315" s="6">
        <f>D314+TrayWtInput!$F$3</f>
        <v>184.5</v>
      </c>
      <c r="F315" s="6">
        <f ca="1" t="shared" si="41"/>
        <v>0</v>
      </c>
      <c r="G315" s="6">
        <f ca="1" t="shared" si="42"/>
        <v>0</v>
      </c>
      <c r="H315" s="6">
        <f ca="1" t="shared" si="43"/>
        <v>0</v>
      </c>
      <c r="I315" s="6">
        <f ca="1" t="shared" si="44"/>
        <v>0</v>
      </c>
      <c r="J315" s="6">
        <f ca="1" t="shared" si="45"/>
        <v>0</v>
      </c>
      <c r="K315" s="6">
        <f ca="1" t="shared" si="46"/>
        <v>0</v>
      </c>
      <c r="L315" s="6">
        <f ca="1" t="shared" si="47"/>
        <v>0</v>
      </c>
      <c r="M315" s="6">
        <f ca="1" t="shared" si="48"/>
        <v>0</v>
      </c>
      <c r="N315" s="6">
        <f ca="1" t="shared" si="49"/>
        <v>0</v>
      </c>
      <c r="O315" s="6">
        <f t="shared" si="50"/>
        <v>0</v>
      </c>
    </row>
    <row r="316" spans="4:15" ht="12.75">
      <c r="D316" s="6">
        <f>D315+TrayWtInput!$F$3</f>
        <v>185</v>
      </c>
      <c r="F316" s="6">
        <f ca="1" t="shared" si="41"/>
        <v>0</v>
      </c>
      <c r="G316" s="6">
        <f ca="1" t="shared" si="42"/>
        <v>0</v>
      </c>
      <c r="H316" s="6">
        <f ca="1" t="shared" si="43"/>
        <v>0</v>
      </c>
      <c r="I316" s="6">
        <f ca="1" t="shared" si="44"/>
        <v>0</v>
      </c>
      <c r="J316" s="6">
        <f ca="1" t="shared" si="45"/>
        <v>0</v>
      </c>
      <c r="K316" s="6">
        <f ca="1" t="shared" si="46"/>
        <v>0</v>
      </c>
      <c r="L316" s="6">
        <f ca="1" t="shared" si="47"/>
        <v>0</v>
      </c>
      <c r="M316" s="6">
        <f ca="1" t="shared" si="48"/>
        <v>0</v>
      </c>
      <c r="N316" s="6">
        <f ca="1" t="shared" si="49"/>
        <v>0</v>
      </c>
      <c r="O316" s="6">
        <f t="shared" si="50"/>
        <v>0</v>
      </c>
    </row>
    <row r="317" spans="4:15" ht="12.75">
      <c r="D317" s="6">
        <f>D316+TrayWtInput!$F$3</f>
        <v>185.5</v>
      </c>
      <c r="F317" s="6">
        <f ca="1" t="shared" si="41"/>
        <v>0</v>
      </c>
      <c r="G317" s="6">
        <f ca="1" t="shared" si="42"/>
        <v>0</v>
      </c>
      <c r="H317" s="6">
        <f ca="1" t="shared" si="43"/>
        <v>0</v>
      </c>
      <c r="I317" s="6">
        <f ca="1" t="shared" si="44"/>
        <v>0</v>
      </c>
      <c r="J317" s="6">
        <f ca="1" t="shared" si="45"/>
        <v>0</v>
      </c>
      <c r="K317" s="6">
        <f ca="1" t="shared" si="46"/>
        <v>0</v>
      </c>
      <c r="L317" s="6">
        <f ca="1" t="shared" si="47"/>
        <v>0</v>
      </c>
      <c r="M317" s="6">
        <f ca="1" t="shared" si="48"/>
        <v>0</v>
      </c>
      <c r="N317" s="6">
        <f ca="1" t="shared" si="49"/>
        <v>0</v>
      </c>
      <c r="O317" s="6">
        <f t="shared" si="50"/>
        <v>0</v>
      </c>
    </row>
    <row r="318" spans="4:15" ht="12.75">
      <c r="D318" s="6">
        <f>D317+TrayWtInput!$F$3</f>
        <v>186</v>
      </c>
      <c r="F318" s="6">
        <f ca="1" t="shared" si="41"/>
        <v>0</v>
      </c>
      <c r="G318" s="6">
        <f ca="1" t="shared" si="42"/>
        <v>0</v>
      </c>
      <c r="H318" s="6">
        <f ca="1" t="shared" si="43"/>
        <v>0</v>
      </c>
      <c r="I318" s="6">
        <f ca="1" t="shared" si="44"/>
        <v>0</v>
      </c>
      <c r="J318" s="6">
        <f ca="1" t="shared" si="45"/>
        <v>0</v>
      </c>
      <c r="K318" s="6">
        <f ca="1" t="shared" si="46"/>
        <v>0</v>
      </c>
      <c r="L318" s="6">
        <f ca="1" t="shared" si="47"/>
        <v>0</v>
      </c>
      <c r="M318" s="6">
        <f ca="1" t="shared" si="48"/>
        <v>0</v>
      </c>
      <c r="N318" s="6">
        <f ca="1" t="shared" si="49"/>
        <v>0</v>
      </c>
      <c r="O318" s="6">
        <f t="shared" si="50"/>
        <v>0</v>
      </c>
    </row>
    <row r="319" spans="4:15" ht="12.75">
      <c r="D319" s="6">
        <f>D318+TrayWtInput!$F$3</f>
        <v>186.5</v>
      </c>
      <c r="F319" s="6">
        <f ca="1" t="shared" si="41"/>
        <v>0</v>
      </c>
      <c r="G319" s="6">
        <f ca="1" t="shared" si="42"/>
        <v>0</v>
      </c>
      <c r="H319" s="6">
        <f ca="1" t="shared" si="43"/>
        <v>0</v>
      </c>
      <c r="I319" s="6">
        <f ca="1" t="shared" si="44"/>
        <v>0</v>
      </c>
      <c r="J319" s="6">
        <f ca="1" t="shared" si="45"/>
        <v>0</v>
      </c>
      <c r="K319" s="6">
        <f ca="1" t="shared" si="46"/>
        <v>0</v>
      </c>
      <c r="L319" s="6">
        <f ca="1" t="shared" si="47"/>
        <v>0</v>
      </c>
      <c r="M319" s="6">
        <f ca="1" t="shared" si="48"/>
        <v>0</v>
      </c>
      <c r="N319" s="6">
        <f ca="1" t="shared" si="49"/>
        <v>0</v>
      </c>
      <c r="O319" s="6">
        <f t="shared" si="50"/>
        <v>0</v>
      </c>
    </row>
    <row r="320" spans="4:15" ht="12.75">
      <c r="D320" s="6">
        <f>D319+TrayWtInput!$F$3</f>
        <v>187</v>
      </c>
      <c r="F320" s="6">
        <f ca="1" t="shared" si="41"/>
        <v>0</v>
      </c>
      <c r="G320" s="6">
        <f ca="1" t="shared" si="42"/>
        <v>0</v>
      </c>
      <c r="H320" s="6">
        <f ca="1" t="shared" si="43"/>
        <v>0</v>
      </c>
      <c r="I320" s="6">
        <f ca="1" t="shared" si="44"/>
        <v>0</v>
      </c>
      <c r="J320" s="6">
        <f ca="1" t="shared" si="45"/>
        <v>0</v>
      </c>
      <c r="K320" s="6">
        <f ca="1" t="shared" si="46"/>
        <v>0</v>
      </c>
      <c r="L320" s="6">
        <f ca="1" t="shared" si="47"/>
        <v>0</v>
      </c>
      <c r="M320" s="6">
        <f ca="1" t="shared" si="48"/>
        <v>0</v>
      </c>
      <c r="N320" s="6">
        <f ca="1" t="shared" si="49"/>
        <v>0</v>
      </c>
      <c r="O320" s="6">
        <f t="shared" si="50"/>
        <v>0</v>
      </c>
    </row>
    <row r="321" spans="4:15" ht="12.75">
      <c r="D321" s="6">
        <f>D320+TrayWtInput!$F$3</f>
        <v>187.5</v>
      </c>
      <c r="F321" s="6">
        <f ca="1" t="shared" si="41"/>
        <v>0</v>
      </c>
      <c r="G321" s="6">
        <f ca="1" t="shared" si="42"/>
        <v>0</v>
      </c>
      <c r="H321" s="6">
        <f ca="1" t="shared" si="43"/>
        <v>0</v>
      </c>
      <c r="I321" s="6">
        <f ca="1" t="shared" si="44"/>
        <v>0</v>
      </c>
      <c r="J321" s="6">
        <f ca="1" t="shared" si="45"/>
        <v>0</v>
      </c>
      <c r="K321" s="6">
        <f ca="1" t="shared" si="46"/>
        <v>0</v>
      </c>
      <c r="L321" s="6">
        <f ca="1" t="shared" si="47"/>
        <v>0</v>
      </c>
      <c r="M321" s="6">
        <f ca="1" t="shared" si="48"/>
        <v>0</v>
      </c>
      <c r="N321" s="6">
        <f ca="1" t="shared" si="49"/>
        <v>0</v>
      </c>
      <c r="O321" s="6">
        <f t="shared" si="50"/>
        <v>0</v>
      </c>
    </row>
    <row r="322" spans="4:15" ht="12.75">
      <c r="D322" s="6">
        <f>D321+TrayWtInput!$F$3</f>
        <v>188</v>
      </c>
      <c r="F322" s="6">
        <f aca="true" ca="1" t="shared" si="51" ref="F322:F385">IF(-2*ROW()+F$1*bout/traydist+trays+3+ROW()&gt;1,OFFSET($E322,-2*ROW()+F$1*bout/traydist+trays+3,0),0)</f>
        <v>0</v>
      </c>
      <c r="G322" s="6">
        <f aca="true" ca="1" t="shared" si="52" ref="G322:G385">IF(ROW()-1&gt;bout*G$1/traydist,OFFSET($E322,-bout*G$1/traydist,0),0)</f>
        <v>0</v>
      </c>
      <c r="H322" s="6">
        <f aca="true" ca="1" t="shared" si="53" ref="H322:H385">IF(-2*ROW()+H$1*bout/traydist+trays+3+ROW()&gt;1,OFFSET($E322,-2*ROW()+H$1*bout/traydist+trays+3,0),0)</f>
        <v>0</v>
      </c>
      <c r="I322" s="6">
        <f aca="true" ca="1" t="shared" si="54" ref="I322:I385">IF(ROW()-1&gt;bout*I$1/traydist,OFFSET($E322,-bout*I$1/traydist,0),0)</f>
        <v>0</v>
      </c>
      <c r="J322" s="6">
        <f aca="true" ca="1" t="shared" si="55" ref="J322:J385">IF(-2*ROW()+J$1*bout/traydist+trays+3+ROW()&gt;1,OFFSET($E322,-2*ROW()+J$1*bout/traydist+trays+3,0),0)</f>
        <v>0</v>
      </c>
      <c r="K322" s="6">
        <f aca="true" ca="1" t="shared" si="56" ref="K322:K385">IF(ROW()-1&gt;bout*K$1/traydist,OFFSET($E322,-bout*K$1/traydist,0),0)</f>
        <v>0</v>
      </c>
      <c r="L322" s="6">
        <f aca="true" ca="1" t="shared" si="57" ref="L322:L385">IF(-2*ROW()+L$1*bout/traydist+trays+3+ROW()&gt;1,OFFSET($E322,-2*ROW()+L$1*bout/traydist+trays+3,0),0)</f>
        <v>0</v>
      </c>
      <c r="M322" s="6">
        <f aca="true" ca="1" t="shared" si="58" ref="M322:M385">IF(ROW()-1&gt;bout*M$1/traydist,OFFSET($E322,-bout*M$1/traydist,0),0)</f>
        <v>0</v>
      </c>
      <c r="N322" s="6">
        <f aca="true" ca="1" t="shared" si="59" ref="N322:N385">IF(-2*ROW()+N$1*bout/traydist+trays+3+ROW()&gt;1,OFFSET($E322,-2*ROW()+N$1*bout/traydist+trays+3,0),0)</f>
        <v>0</v>
      </c>
      <c r="O322" s="6">
        <f t="shared" si="50"/>
        <v>0</v>
      </c>
    </row>
    <row r="323" spans="4:15" ht="12.75">
      <c r="D323" s="6">
        <f>D322+TrayWtInput!$F$3</f>
        <v>188.5</v>
      </c>
      <c r="F323" s="6">
        <f ca="1" t="shared" si="51"/>
        <v>0</v>
      </c>
      <c r="G323" s="6">
        <f ca="1" t="shared" si="52"/>
        <v>0</v>
      </c>
      <c r="H323" s="6">
        <f ca="1" t="shared" si="53"/>
        <v>0</v>
      </c>
      <c r="I323" s="6">
        <f ca="1" t="shared" si="54"/>
        <v>0</v>
      </c>
      <c r="J323" s="6">
        <f ca="1" t="shared" si="55"/>
        <v>0</v>
      </c>
      <c r="K323" s="6">
        <f ca="1" t="shared" si="56"/>
        <v>0</v>
      </c>
      <c r="L323" s="6">
        <f ca="1" t="shared" si="57"/>
        <v>0</v>
      </c>
      <c r="M323" s="6">
        <f ca="1" t="shared" si="58"/>
        <v>0</v>
      </c>
      <c r="N323" s="6">
        <f ca="1" t="shared" si="59"/>
        <v>0</v>
      </c>
      <c r="O323" s="6">
        <f t="shared" si="50"/>
        <v>0</v>
      </c>
    </row>
    <row r="324" spans="4:15" ht="12.75">
      <c r="D324" s="6">
        <f>D323+TrayWtInput!$F$3</f>
        <v>189</v>
      </c>
      <c r="F324" s="6">
        <f ca="1" t="shared" si="51"/>
        <v>0</v>
      </c>
      <c r="G324" s="6">
        <f ca="1" t="shared" si="52"/>
        <v>0</v>
      </c>
      <c r="H324" s="6">
        <f ca="1" t="shared" si="53"/>
        <v>0</v>
      </c>
      <c r="I324" s="6">
        <f ca="1" t="shared" si="54"/>
        <v>0</v>
      </c>
      <c r="J324" s="6">
        <f ca="1" t="shared" si="55"/>
        <v>0</v>
      </c>
      <c r="K324" s="6">
        <f ca="1" t="shared" si="56"/>
        <v>0</v>
      </c>
      <c r="L324" s="6">
        <f ca="1" t="shared" si="57"/>
        <v>0</v>
      </c>
      <c r="M324" s="6">
        <f ca="1" t="shared" si="58"/>
        <v>0</v>
      </c>
      <c r="N324" s="6">
        <f ca="1" t="shared" si="59"/>
        <v>0</v>
      </c>
      <c r="O324" s="6">
        <f t="shared" si="50"/>
        <v>0</v>
      </c>
    </row>
    <row r="325" spans="4:15" ht="12.75">
      <c r="D325" s="6">
        <f>D324+TrayWtInput!$F$3</f>
        <v>189.5</v>
      </c>
      <c r="F325" s="6">
        <f ca="1" t="shared" si="51"/>
        <v>0</v>
      </c>
      <c r="G325" s="6">
        <f ca="1" t="shared" si="52"/>
        <v>0</v>
      </c>
      <c r="H325" s="6">
        <f ca="1" t="shared" si="53"/>
        <v>0</v>
      </c>
      <c r="I325" s="6">
        <f ca="1" t="shared" si="54"/>
        <v>0</v>
      </c>
      <c r="J325" s="6">
        <f ca="1" t="shared" si="55"/>
        <v>0</v>
      </c>
      <c r="K325" s="6">
        <f ca="1" t="shared" si="56"/>
        <v>0</v>
      </c>
      <c r="L325" s="6">
        <f ca="1" t="shared" si="57"/>
        <v>0</v>
      </c>
      <c r="M325" s="6">
        <f ca="1" t="shared" si="58"/>
        <v>0</v>
      </c>
      <c r="N325" s="6">
        <f ca="1" t="shared" si="59"/>
        <v>0</v>
      </c>
      <c r="O325" s="6">
        <f t="shared" si="50"/>
        <v>0</v>
      </c>
    </row>
    <row r="326" spans="4:15" ht="12.75">
      <c r="D326" s="6">
        <f>D325+TrayWtInput!$F$3</f>
        <v>190</v>
      </c>
      <c r="F326" s="6">
        <f ca="1" t="shared" si="51"/>
        <v>0</v>
      </c>
      <c r="G326" s="6">
        <f ca="1" t="shared" si="52"/>
        <v>0</v>
      </c>
      <c r="H326" s="6">
        <f ca="1" t="shared" si="53"/>
        <v>0</v>
      </c>
      <c r="I326" s="6">
        <f ca="1" t="shared" si="54"/>
        <v>0</v>
      </c>
      <c r="J326" s="6">
        <f ca="1" t="shared" si="55"/>
        <v>0</v>
      </c>
      <c r="K326" s="6">
        <f ca="1" t="shared" si="56"/>
        <v>0</v>
      </c>
      <c r="L326" s="6">
        <f ca="1" t="shared" si="57"/>
        <v>0</v>
      </c>
      <c r="M326" s="6">
        <f ca="1" t="shared" si="58"/>
        <v>0</v>
      </c>
      <c r="N326" s="6">
        <f ca="1" t="shared" si="59"/>
        <v>0</v>
      </c>
      <c r="O326" s="6">
        <f t="shared" si="50"/>
        <v>0</v>
      </c>
    </row>
    <row r="327" spans="4:15" ht="12.75">
      <c r="D327" s="6">
        <f>D326+TrayWtInput!$F$3</f>
        <v>190.5</v>
      </c>
      <c r="F327" s="6">
        <f ca="1" t="shared" si="51"/>
        <v>0</v>
      </c>
      <c r="G327" s="6">
        <f ca="1" t="shared" si="52"/>
        <v>0</v>
      </c>
      <c r="H327" s="6">
        <f ca="1" t="shared" si="53"/>
        <v>0</v>
      </c>
      <c r="I327" s="6">
        <f ca="1" t="shared" si="54"/>
        <v>0</v>
      </c>
      <c r="J327" s="6">
        <f ca="1" t="shared" si="55"/>
        <v>0</v>
      </c>
      <c r="K327" s="6">
        <f ca="1" t="shared" si="56"/>
        <v>0</v>
      </c>
      <c r="L327" s="6">
        <f ca="1" t="shared" si="57"/>
        <v>0</v>
      </c>
      <c r="M327" s="6">
        <f ca="1" t="shared" si="58"/>
        <v>0</v>
      </c>
      <c r="N327" s="6">
        <f ca="1" t="shared" si="59"/>
        <v>0</v>
      </c>
      <c r="O327" s="6">
        <f t="shared" si="50"/>
        <v>0</v>
      </c>
    </row>
    <row r="328" spans="4:15" ht="12.75">
      <c r="D328" s="6">
        <f>D327+TrayWtInput!$F$3</f>
        <v>191</v>
      </c>
      <c r="F328" s="6">
        <f ca="1" t="shared" si="51"/>
        <v>0</v>
      </c>
      <c r="G328" s="6">
        <f ca="1" t="shared" si="52"/>
        <v>0</v>
      </c>
      <c r="H328" s="6">
        <f ca="1" t="shared" si="53"/>
        <v>0</v>
      </c>
      <c r="I328" s="6">
        <f ca="1" t="shared" si="54"/>
        <v>0</v>
      </c>
      <c r="J328" s="6">
        <f ca="1" t="shared" si="55"/>
        <v>0</v>
      </c>
      <c r="K328" s="6">
        <f ca="1" t="shared" si="56"/>
        <v>0</v>
      </c>
      <c r="L328" s="6">
        <f ca="1" t="shared" si="57"/>
        <v>0</v>
      </c>
      <c r="M328" s="6">
        <f ca="1" t="shared" si="58"/>
        <v>0</v>
      </c>
      <c r="N328" s="6">
        <f ca="1" t="shared" si="59"/>
        <v>0</v>
      </c>
      <c r="O328" s="6">
        <f t="shared" si="50"/>
        <v>0</v>
      </c>
    </row>
    <row r="329" spans="4:15" ht="12.75">
      <c r="D329" s="6">
        <f>D328+TrayWtInput!$F$3</f>
        <v>191.5</v>
      </c>
      <c r="F329" s="6">
        <f ca="1" t="shared" si="51"/>
        <v>0</v>
      </c>
      <c r="G329" s="6">
        <f ca="1" t="shared" si="52"/>
        <v>0</v>
      </c>
      <c r="H329" s="6">
        <f ca="1" t="shared" si="53"/>
        <v>0</v>
      </c>
      <c r="I329" s="6">
        <f ca="1" t="shared" si="54"/>
        <v>0</v>
      </c>
      <c r="J329" s="6">
        <f ca="1" t="shared" si="55"/>
        <v>0</v>
      </c>
      <c r="K329" s="6">
        <f ca="1" t="shared" si="56"/>
        <v>0</v>
      </c>
      <c r="L329" s="6">
        <f ca="1" t="shared" si="57"/>
        <v>0</v>
      </c>
      <c r="M329" s="6">
        <f ca="1" t="shared" si="58"/>
        <v>0</v>
      </c>
      <c r="N329" s="6">
        <f ca="1" t="shared" si="59"/>
        <v>0</v>
      </c>
      <c r="O329" s="6">
        <f t="shared" si="50"/>
        <v>0</v>
      </c>
    </row>
    <row r="330" spans="4:15" ht="12.75">
      <c r="D330" s="6">
        <f>D329+TrayWtInput!$F$3</f>
        <v>192</v>
      </c>
      <c r="F330" s="6">
        <f ca="1" t="shared" si="51"/>
        <v>0</v>
      </c>
      <c r="G330" s="6">
        <f ca="1" t="shared" si="52"/>
        <v>0</v>
      </c>
      <c r="H330" s="6">
        <f ca="1" t="shared" si="53"/>
        <v>0</v>
      </c>
      <c r="I330" s="6">
        <f ca="1" t="shared" si="54"/>
        <v>0</v>
      </c>
      <c r="J330" s="6">
        <f ca="1" t="shared" si="55"/>
        <v>0</v>
      </c>
      <c r="K330" s="6">
        <f ca="1" t="shared" si="56"/>
        <v>0</v>
      </c>
      <c r="L330" s="6">
        <f ca="1" t="shared" si="57"/>
        <v>0</v>
      </c>
      <c r="M330" s="6">
        <f ca="1" t="shared" si="58"/>
        <v>0</v>
      </c>
      <c r="N330" s="6">
        <f ca="1" t="shared" si="59"/>
        <v>0</v>
      </c>
      <c r="O330" s="6">
        <f t="shared" si="50"/>
        <v>0</v>
      </c>
    </row>
    <row r="331" spans="4:15" ht="12.75">
      <c r="D331" s="6">
        <f>D330+TrayWtInput!$F$3</f>
        <v>192.5</v>
      </c>
      <c r="F331" s="6">
        <f ca="1" t="shared" si="51"/>
        <v>0</v>
      </c>
      <c r="G331" s="6">
        <f ca="1" t="shared" si="52"/>
        <v>0</v>
      </c>
      <c r="H331" s="6">
        <f ca="1" t="shared" si="53"/>
        <v>0</v>
      </c>
      <c r="I331" s="6">
        <f ca="1" t="shared" si="54"/>
        <v>0</v>
      </c>
      <c r="J331" s="6">
        <f ca="1" t="shared" si="55"/>
        <v>0</v>
      </c>
      <c r="K331" s="6">
        <f ca="1" t="shared" si="56"/>
        <v>0</v>
      </c>
      <c r="L331" s="6">
        <f ca="1" t="shared" si="57"/>
        <v>0</v>
      </c>
      <c r="M331" s="6">
        <f ca="1" t="shared" si="58"/>
        <v>0</v>
      </c>
      <c r="N331" s="6">
        <f ca="1" t="shared" si="59"/>
        <v>0</v>
      </c>
      <c r="O331" s="6">
        <f t="shared" si="50"/>
        <v>0</v>
      </c>
    </row>
    <row r="332" spans="4:15" ht="12.75">
      <c r="D332" s="6">
        <f>D331+TrayWtInput!$F$3</f>
        <v>193</v>
      </c>
      <c r="F332" s="6">
        <f ca="1" t="shared" si="51"/>
        <v>0</v>
      </c>
      <c r="G332" s="6">
        <f ca="1" t="shared" si="52"/>
        <v>0</v>
      </c>
      <c r="H332" s="6">
        <f ca="1" t="shared" si="53"/>
        <v>0</v>
      </c>
      <c r="I332" s="6">
        <f ca="1" t="shared" si="54"/>
        <v>0</v>
      </c>
      <c r="J332" s="6">
        <f ca="1" t="shared" si="55"/>
        <v>0</v>
      </c>
      <c r="K332" s="6">
        <f ca="1" t="shared" si="56"/>
        <v>0</v>
      </c>
      <c r="L332" s="6">
        <f ca="1" t="shared" si="57"/>
        <v>0</v>
      </c>
      <c r="M332" s="6">
        <f ca="1" t="shared" si="58"/>
        <v>0</v>
      </c>
      <c r="N332" s="6">
        <f ca="1" t="shared" si="59"/>
        <v>0</v>
      </c>
      <c r="O332" s="6">
        <f t="shared" si="50"/>
        <v>0</v>
      </c>
    </row>
    <row r="333" spans="4:15" ht="12.75">
      <c r="D333" s="6">
        <f>D332+TrayWtInput!$F$3</f>
        <v>193.5</v>
      </c>
      <c r="F333" s="6">
        <f ca="1" t="shared" si="51"/>
        <v>0</v>
      </c>
      <c r="G333" s="6">
        <f ca="1" t="shared" si="52"/>
        <v>0</v>
      </c>
      <c r="H333" s="6">
        <f ca="1" t="shared" si="53"/>
        <v>0</v>
      </c>
      <c r="I333" s="6">
        <f ca="1" t="shared" si="54"/>
        <v>0</v>
      </c>
      <c r="J333" s="6">
        <f ca="1" t="shared" si="55"/>
        <v>0</v>
      </c>
      <c r="K333" s="6">
        <f ca="1" t="shared" si="56"/>
        <v>0</v>
      </c>
      <c r="L333" s="6">
        <f ca="1" t="shared" si="57"/>
        <v>0</v>
      </c>
      <c r="M333" s="6">
        <f ca="1" t="shared" si="58"/>
        <v>0</v>
      </c>
      <c r="N333" s="6">
        <f ca="1" t="shared" si="59"/>
        <v>0</v>
      </c>
      <c r="O333" s="6">
        <f t="shared" si="50"/>
        <v>0</v>
      </c>
    </row>
    <row r="334" spans="4:15" ht="12.75">
      <c r="D334" s="6">
        <f>D333+TrayWtInput!$F$3</f>
        <v>194</v>
      </c>
      <c r="F334" s="6">
        <f ca="1" t="shared" si="51"/>
        <v>0</v>
      </c>
      <c r="G334" s="6">
        <f ca="1" t="shared" si="52"/>
        <v>0</v>
      </c>
      <c r="H334" s="6">
        <f ca="1" t="shared" si="53"/>
        <v>0</v>
      </c>
      <c r="I334" s="6">
        <f ca="1" t="shared" si="54"/>
        <v>0</v>
      </c>
      <c r="J334" s="6">
        <f ca="1" t="shared" si="55"/>
        <v>0</v>
      </c>
      <c r="K334" s="6">
        <f ca="1" t="shared" si="56"/>
        <v>0</v>
      </c>
      <c r="L334" s="6">
        <f ca="1" t="shared" si="57"/>
        <v>0</v>
      </c>
      <c r="M334" s="6">
        <f ca="1" t="shared" si="58"/>
        <v>0</v>
      </c>
      <c r="N334" s="6">
        <f ca="1" t="shared" si="59"/>
        <v>0</v>
      </c>
      <c r="O334" s="6">
        <f t="shared" si="50"/>
        <v>0</v>
      </c>
    </row>
    <row r="335" spans="4:15" ht="12.75">
      <c r="D335" s="6">
        <f>D334+TrayWtInput!$F$3</f>
        <v>194.5</v>
      </c>
      <c r="F335" s="6">
        <f ca="1" t="shared" si="51"/>
        <v>0</v>
      </c>
      <c r="G335" s="6">
        <f ca="1" t="shared" si="52"/>
        <v>0</v>
      </c>
      <c r="H335" s="6">
        <f ca="1" t="shared" si="53"/>
        <v>0</v>
      </c>
      <c r="I335" s="6">
        <f ca="1" t="shared" si="54"/>
        <v>0</v>
      </c>
      <c r="J335" s="6">
        <f ca="1" t="shared" si="55"/>
        <v>0</v>
      </c>
      <c r="K335" s="6">
        <f ca="1" t="shared" si="56"/>
        <v>0</v>
      </c>
      <c r="L335" s="6">
        <f ca="1" t="shared" si="57"/>
        <v>0</v>
      </c>
      <c r="M335" s="6">
        <f ca="1" t="shared" si="58"/>
        <v>0</v>
      </c>
      <c r="N335" s="6">
        <f ca="1" t="shared" si="59"/>
        <v>0</v>
      </c>
      <c r="O335" s="6">
        <f t="shared" si="50"/>
        <v>0</v>
      </c>
    </row>
    <row r="336" spans="4:15" ht="12.75">
      <c r="D336" s="6">
        <f>D335+TrayWtInput!$F$3</f>
        <v>195</v>
      </c>
      <c r="F336" s="6">
        <f ca="1" t="shared" si="51"/>
        <v>0</v>
      </c>
      <c r="G336" s="6">
        <f ca="1" t="shared" si="52"/>
        <v>0</v>
      </c>
      <c r="H336" s="6">
        <f ca="1" t="shared" si="53"/>
        <v>0</v>
      </c>
      <c r="I336" s="6">
        <f ca="1" t="shared" si="54"/>
        <v>0</v>
      </c>
      <c r="J336" s="6">
        <f ca="1" t="shared" si="55"/>
        <v>0</v>
      </c>
      <c r="K336" s="6">
        <f ca="1" t="shared" si="56"/>
        <v>0</v>
      </c>
      <c r="L336" s="6">
        <f ca="1" t="shared" si="57"/>
        <v>0</v>
      </c>
      <c r="M336" s="6">
        <f ca="1" t="shared" si="58"/>
        <v>0</v>
      </c>
      <c r="N336" s="6">
        <f ca="1" t="shared" si="59"/>
        <v>0</v>
      </c>
      <c r="O336" s="6">
        <f t="shared" si="50"/>
        <v>0</v>
      </c>
    </row>
    <row r="337" spans="4:15" ht="12.75">
      <c r="D337" s="6">
        <f>D336+TrayWtInput!$F$3</f>
        <v>195.5</v>
      </c>
      <c r="F337" s="6">
        <f ca="1" t="shared" si="51"/>
        <v>0</v>
      </c>
      <c r="G337" s="6">
        <f ca="1" t="shared" si="52"/>
        <v>0</v>
      </c>
      <c r="H337" s="6">
        <f ca="1" t="shared" si="53"/>
        <v>0</v>
      </c>
      <c r="I337" s="6">
        <f ca="1" t="shared" si="54"/>
        <v>0</v>
      </c>
      <c r="J337" s="6">
        <f ca="1" t="shared" si="55"/>
        <v>0</v>
      </c>
      <c r="K337" s="6">
        <f ca="1" t="shared" si="56"/>
        <v>0</v>
      </c>
      <c r="L337" s="6">
        <f ca="1" t="shared" si="57"/>
        <v>0</v>
      </c>
      <c r="M337" s="6">
        <f ca="1" t="shared" si="58"/>
        <v>0</v>
      </c>
      <c r="N337" s="6">
        <f ca="1" t="shared" si="59"/>
        <v>0</v>
      </c>
      <c r="O337" s="6">
        <f t="shared" si="50"/>
        <v>0</v>
      </c>
    </row>
    <row r="338" spans="4:15" ht="12.75">
      <c r="D338" s="6">
        <f>D337+TrayWtInput!$F$3</f>
        <v>196</v>
      </c>
      <c r="F338" s="6">
        <f ca="1" t="shared" si="51"/>
        <v>0</v>
      </c>
      <c r="G338" s="6">
        <f ca="1" t="shared" si="52"/>
        <v>0</v>
      </c>
      <c r="H338" s="6">
        <f ca="1" t="shared" si="53"/>
        <v>0</v>
      </c>
      <c r="I338" s="6">
        <f ca="1" t="shared" si="54"/>
        <v>0</v>
      </c>
      <c r="J338" s="6">
        <f ca="1" t="shared" si="55"/>
        <v>0</v>
      </c>
      <c r="K338" s="6">
        <f ca="1" t="shared" si="56"/>
        <v>0</v>
      </c>
      <c r="L338" s="6">
        <f ca="1" t="shared" si="57"/>
        <v>0</v>
      </c>
      <c r="M338" s="6">
        <f ca="1" t="shared" si="58"/>
        <v>0</v>
      </c>
      <c r="N338" s="6">
        <f ca="1" t="shared" si="59"/>
        <v>0</v>
      </c>
      <c r="O338" s="6">
        <f t="shared" si="50"/>
        <v>0</v>
      </c>
    </row>
    <row r="339" spans="4:15" ht="12.75">
      <c r="D339" s="6">
        <f>D338+TrayWtInput!$F$3</f>
        <v>196.5</v>
      </c>
      <c r="F339" s="6">
        <f ca="1" t="shared" si="51"/>
        <v>0</v>
      </c>
      <c r="G339" s="6">
        <f ca="1" t="shared" si="52"/>
        <v>0</v>
      </c>
      <c r="H339" s="6">
        <f ca="1" t="shared" si="53"/>
        <v>0</v>
      </c>
      <c r="I339" s="6">
        <f ca="1" t="shared" si="54"/>
        <v>0</v>
      </c>
      <c r="J339" s="6">
        <f ca="1" t="shared" si="55"/>
        <v>0</v>
      </c>
      <c r="K339" s="6">
        <f ca="1" t="shared" si="56"/>
        <v>0</v>
      </c>
      <c r="L339" s="6">
        <f ca="1" t="shared" si="57"/>
        <v>0</v>
      </c>
      <c r="M339" s="6">
        <f ca="1" t="shared" si="58"/>
        <v>0</v>
      </c>
      <c r="N339" s="6">
        <f ca="1" t="shared" si="59"/>
        <v>0</v>
      </c>
      <c r="O339" s="6">
        <f t="shared" si="50"/>
        <v>0</v>
      </c>
    </row>
    <row r="340" spans="4:15" ht="12.75">
      <c r="D340" s="6">
        <f>D339+TrayWtInput!$F$3</f>
        <v>197</v>
      </c>
      <c r="F340" s="6">
        <f ca="1" t="shared" si="51"/>
        <v>0</v>
      </c>
      <c r="G340" s="6">
        <f ca="1" t="shared" si="52"/>
        <v>0</v>
      </c>
      <c r="H340" s="6">
        <f ca="1" t="shared" si="53"/>
        <v>0</v>
      </c>
      <c r="I340" s="6">
        <f ca="1" t="shared" si="54"/>
        <v>0</v>
      </c>
      <c r="J340" s="6">
        <f ca="1" t="shared" si="55"/>
        <v>0</v>
      </c>
      <c r="K340" s="6">
        <f ca="1" t="shared" si="56"/>
        <v>0</v>
      </c>
      <c r="L340" s="6">
        <f ca="1" t="shared" si="57"/>
        <v>0</v>
      </c>
      <c r="M340" s="6">
        <f ca="1" t="shared" si="58"/>
        <v>0</v>
      </c>
      <c r="N340" s="6">
        <f ca="1" t="shared" si="59"/>
        <v>0</v>
      </c>
      <c r="O340" s="6">
        <f t="shared" si="50"/>
        <v>0</v>
      </c>
    </row>
    <row r="341" spans="4:15" ht="12.75">
      <c r="D341" s="6">
        <f>D340+TrayWtInput!$F$3</f>
        <v>197.5</v>
      </c>
      <c r="F341" s="6">
        <f ca="1" t="shared" si="51"/>
        <v>0</v>
      </c>
      <c r="G341" s="6">
        <f ca="1" t="shared" si="52"/>
        <v>0</v>
      </c>
      <c r="H341" s="6">
        <f ca="1" t="shared" si="53"/>
        <v>0</v>
      </c>
      <c r="I341" s="6">
        <f ca="1" t="shared" si="54"/>
        <v>0</v>
      </c>
      <c r="J341" s="6">
        <f ca="1" t="shared" si="55"/>
        <v>0</v>
      </c>
      <c r="K341" s="6">
        <f ca="1" t="shared" si="56"/>
        <v>0</v>
      </c>
      <c r="L341" s="6">
        <f ca="1" t="shared" si="57"/>
        <v>0</v>
      </c>
      <c r="M341" s="6">
        <f ca="1" t="shared" si="58"/>
        <v>0</v>
      </c>
      <c r="N341" s="6">
        <f ca="1" t="shared" si="59"/>
        <v>0</v>
      </c>
      <c r="O341" s="6">
        <f t="shared" si="50"/>
        <v>0</v>
      </c>
    </row>
    <row r="342" spans="4:15" ht="12.75">
      <c r="D342" s="6">
        <f>D341+TrayWtInput!$F$3</f>
        <v>198</v>
      </c>
      <c r="F342" s="6">
        <f ca="1" t="shared" si="51"/>
        <v>0</v>
      </c>
      <c r="G342" s="6">
        <f ca="1" t="shared" si="52"/>
        <v>0</v>
      </c>
      <c r="H342" s="6">
        <f ca="1" t="shared" si="53"/>
        <v>0</v>
      </c>
      <c r="I342" s="6">
        <f ca="1" t="shared" si="54"/>
        <v>0</v>
      </c>
      <c r="J342" s="6">
        <f ca="1" t="shared" si="55"/>
        <v>0</v>
      </c>
      <c r="K342" s="6">
        <f ca="1" t="shared" si="56"/>
        <v>0</v>
      </c>
      <c r="L342" s="6">
        <f ca="1" t="shared" si="57"/>
        <v>0</v>
      </c>
      <c r="M342" s="6">
        <f ca="1" t="shared" si="58"/>
        <v>0</v>
      </c>
      <c r="N342" s="6">
        <f ca="1" t="shared" si="59"/>
        <v>0</v>
      </c>
      <c r="O342" s="6">
        <f t="shared" si="50"/>
        <v>0</v>
      </c>
    </row>
    <row r="343" spans="4:15" ht="12.75">
      <c r="D343" s="6">
        <f>D342+TrayWtInput!$F$3</f>
        <v>198.5</v>
      </c>
      <c r="F343" s="6">
        <f ca="1" t="shared" si="51"/>
        <v>0</v>
      </c>
      <c r="G343" s="6">
        <f ca="1" t="shared" si="52"/>
        <v>0</v>
      </c>
      <c r="H343" s="6">
        <f ca="1" t="shared" si="53"/>
        <v>0</v>
      </c>
      <c r="I343" s="6">
        <f ca="1" t="shared" si="54"/>
        <v>0</v>
      </c>
      <c r="J343" s="6">
        <f ca="1" t="shared" si="55"/>
        <v>0</v>
      </c>
      <c r="K343" s="6">
        <f ca="1" t="shared" si="56"/>
        <v>0</v>
      </c>
      <c r="L343" s="6">
        <f ca="1" t="shared" si="57"/>
        <v>0</v>
      </c>
      <c r="M343" s="6">
        <f ca="1" t="shared" si="58"/>
        <v>0</v>
      </c>
      <c r="N343" s="6">
        <f ca="1" t="shared" si="59"/>
        <v>0</v>
      </c>
      <c r="O343" s="6">
        <f t="shared" si="50"/>
        <v>0</v>
      </c>
    </row>
    <row r="344" spans="4:15" ht="12.75">
      <c r="D344" s="6">
        <f>D343+TrayWtInput!$F$3</f>
        <v>199</v>
      </c>
      <c r="F344" s="6">
        <f ca="1" t="shared" si="51"/>
        <v>0</v>
      </c>
      <c r="G344" s="6">
        <f ca="1" t="shared" si="52"/>
        <v>0</v>
      </c>
      <c r="H344" s="6">
        <f ca="1" t="shared" si="53"/>
        <v>0</v>
      </c>
      <c r="I344" s="6">
        <f ca="1" t="shared" si="54"/>
        <v>0</v>
      </c>
      <c r="J344" s="6">
        <f ca="1" t="shared" si="55"/>
        <v>0</v>
      </c>
      <c r="K344" s="6">
        <f ca="1" t="shared" si="56"/>
        <v>0</v>
      </c>
      <c r="L344" s="6">
        <f ca="1" t="shared" si="57"/>
        <v>0</v>
      </c>
      <c r="M344" s="6">
        <f ca="1" t="shared" si="58"/>
        <v>0</v>
      </c>
      <c r="N344" s="6">
        <f ca="1" t="shared" si="59"/>
        <v>0</v>
      </c>
      <c r="O344" s="6">
        <f t="shared" si="50"/>
        <v>0</v>
      </c>
    </row>
    <row r="345" spans="4:15" ht="12.75">
      <c r="D345" s="6">
        <f>D344+TrayWtInput!$F$3</f>
        <v>199.5</v>
      </c>
      <c r="F345" s="6">
        <f ca="1" t="shared" si="51"/>
        <v>0</v>
      </c>
      <c r="G345" s="6">
        <f ca="1" t="shared" si="52"/>
        <v>0</v>
      </c>
      <c r="H345" s="6">
        <f ca="1" t="shared" si="53"/>
        <v>0</v>
      </c>
      <c r="I345" s="6">
        <f ca="1" t="shared" si="54"/>
        <v>0</v>
      </c>
      <c r="J345" s="6">
        <f ca="1" t="shared" si="55"/>
        <v>0</v>
      </c>
      <c r="K345" s="6">
        <f ca="1" t="shared" si="56"/>
        <v>0</v>
      </c>
      <c r="L345" s="6">
        <f ca="1" t="shared" si="57"/>
        <v>0</v>
      </c>
      <c r="M345" s="6">
        <f ca="1" t="shared" si="58"/>
        <v>0</v>
      </c>
      <c r="N345" s="6">
        <f ca="1" t="shared" si="59"/>
        <v>0</v>
      </c>
      <c r="O345" s="6">
        <f t="shared" si="50"/>
        <v>0</v>
      </c>
    </row>
    <row r="346" spans="4:15" ht="12.75">
      <c r="D346" s="6">
        <f>D345+TrayWtInput!$F$3</f>
        <v>200</v>
      </c>
      <c r="F346" s="6">
        <f ca="1" t="shared" si="51"/>
        <v>0</v>
      </c>
      <c r="G346" s="6">
        <f ca="1" t="shared" si="52"/>
        <v>0</v>
      </c>
      <c r="H346" s="6">
        <f ca="1" t="shared" si="53"/>
        <v>0</v>
      </c>
      <c r="I346" s="6">
        <f ca="1" t="shared" si="54"/>
        <v>0</v>
      </c>
      <c r="J346" s="6">
        <f ca="1" t="shared" si="55"/>
        <v>0</v>
      </c>
      <c r="K346" s="6">
        <f ca="1" t="shared" si="56"/>
        <v>0</v>
      </c>
      <c r="L346" s="6">
        <f ca="1" t="shared" si="57"/>
        <v>0</v>
      </c>
      <c r="M346" s="6">
        <f ca="1" t="shared" si="58"/>
        <v>0</v>
      </c>
      <c r="N346" s="6">
        <f ca="1" t="shared" si="59"/>
        <v>0</v>
      </c>
      <c r="O346" s="6">
        <f t="shared" si="50"/>
        <v>0</v>
      </c>
    </row>
    <row r="347" spans="4:15" ht="12.75">
      <c r="D347" s="6">
        <f>D346+TrayWtInput!$F$3</f>
        <v>200.5</v>
      </c>
      <c r="F347" s="6">
        <f ca="1" t="shared" si="51"/>
        <v>0</v>
      </c>
      <c r="G347" s="6">
        <f ca="1" t="shared" si="52"/>
        <v>0</v>
      </c>
      <c r="H347" s="6">
        <f ca="1" t="shared" si="53"/>
        <v>0</v>
      </c>
      <c r="I347" s="6">
        <f ca="1" t="shared" si="54"/>
        <v>0</v>
      </c>
      <c r="J347" s="6">
        <f ca="1" t="shared" si="55"/>
        <v>0</v>
      </c>
      <c r="K347" s="6">
        <f ca="1" t="shared" si="56"/>
        <v>0</v>
      </c>
      <c r="L347" s="6">
        <f ca="1" t="shared" si="57"/>
        <v>0</v>
      </c>
      <c r="M347" s="6">
        <f ca="1" t="shared" si="58"/>
        <v>0</v>
      </c>
      <c r="N347" s="6">
        <f ca="1" t="shared" si="59"/>
        <v>0</v>
      </c>
      <c r="O347" s="6">
        <f t="shared" si="50"/>
        <v>0</v>
      </c>
    </row>
    <row r="348" spans="4:15" ht="12.75">
      <c r="D348" s="6">
        <f>D347+TrayWtInput!$F$3</f>
        <v>201</v>
      </c>
      <c r="F348" s="6">
        <f ca="1" t="shared" si="51"/>
        <v>0</v>
      </c>
      <c r="G348" s="6">
        <f ca="1" t="shared" si="52"/>
        <v>0</v>
      </c>
      <c r="H348" s="6">
        <f ca="1" t="shared" si="53"/>
        <v>0</v>
      </c>
      <c r="I348" s="6">
        <f ca="1" t="shared" si="54"/>
        <v>0</v>
      </c>
      <c r="J348" s="6">
        <f ca="1" t="shared" si="55"/>
        <v>0</v>
      </c>
      <c r="K348" s="6">
        <f ca="1" t="shared" si="56"/>
        <v>0</v>
      </c>
      <c r="L348" s="6">
        <f ca="1" t="shared" si="57"/>
        <v>0</v>
      </c>
      <c r="M348" s="6">
        <f ca="1" t="shared" si="58"/>
        <v>0</v>
      </c>
      <c r="N348" s="6">
        <f ca="1" t="shared" si="59"/>
        <v>0</v>
      </c>
      <c r="O348" s="6">
        <f t="shared" si="50"/>
        <v>0</v>
      </c>
    </row>
    <row r="349" spans="4:15" ht="12.75">
      <c r="D349" s="6">
        <f>D348+TrayWtInput!$F$3</f>
        <v>201.5</v>
      </c>
      <c r="F349" s="6">
        <f ca="1" t="shared" si="51"/>
        <v>0</v>
      </c>
      <c r="G349" s="6">
        <f ca="1" t="shared" si="52"/>
        <v>0</v>
      </c>
      <c r="H349" s="6">
        <f ca="1" t="shared" si="53"/>
        <v>0</v>
      </c>
      <c r="I349" s="6">
        <f ca="1" t="shared" si="54"/>
        <v>0</v>
      </c>
      <c r="J349" s="6">
        <f ca="1" t="shared" si="55"/>
        <v>0</v>
      </c>
      <c r="K349" s="6">
        <f ca="1" t="shared" si="56"/>
        <v>0</v>
      </c>
      <c r="L349" s="6">
        <f ca="1" t="shared" si="57"/>
        <v>0</v>
      </c>
      <c r="M349" s="6">
        <f ca="1" t="shared" si="58"/>
        <v>0</v>
      </c>
      <c r="N349" s="6">
        <f ca="1" t="shared" si="59"/>
        <v>0</v>
      </c>
      <c r="O349" s="6">
        <f t="shared" si="50"/>
        <v>0</v>
      </c>
    </row>
    <row r="350" spans="4:15" ht="12.75">
      <c r="D350" s="6">
        <f>D349+TrayWtInput!$F$3</f>
        <v>202</v>
      </c>
      <c r="F350" s="6">
        <f ca="1" t="shared" si="51"/>
        <v>0</v>
      </c>
      <c r="G350" s="6">
        <f ca="1" t="shared" si="52"/>
        <v>0</v>
      </c>
      <c r="H350" s="6">
        <f ca="1" t="shared" si="53"/>
        <v>0</v>
      </c>
      <c r="I350" s="6">
        <f ca="1" t="shared" si="54"/>
        <v>0</v>
      </c>
      <c r="J350" s="6">
        <f ca="1" t="shared" si="55"/>
        <v>0</v>
      </c>
      <c r="K350" s="6">
        <f ca="1" t="shared" si="56"/>
        <v>0</v>
      </c>
      <c r="L350" s="6">
        <f ca="1" t="shared" si="57"/>
        <v>0</v>
      </c>
      <c r="M350" s="6">
        <f ca="1" t="shared" si="58"/>
        <v>0</v>
      </c>
      <c r="N350" s="6">
        <f ca="1" t="shared" si="59"/>
        <v>0</v>
      </c>
      <c r="O350" s="6">
        <f t="shared" si="50"/>
        <v>0</v>
      </c>
    </row>
    <row r="351" spans="4:15" ht="12.75">
      <c r="D351" s="6">
        <f>D350+TrayWtInput!$F$3</f>
        <v>202.5</v>
      </c>
      <c r="F351" s="6">
        <f ca="1" t="shared" si="51"/>
        <v>0</v>
      </c>
      <c r="G351" s="6">
        <f ca="1" t="shared" si="52"/>
        <v>0</v>
      </c>
      <c r="H351" s="6">
        <f ca="1" t="shared" si="53"/>
        <v>0</v>
      </c>
      <c r="I351" s="6">
        <f ca="1" t="shared" si="54"/>
        <v>0</v>
      </c>
      <c r="J351" s="6">
        <f ca="1" t="shared" si="55"/>
        <v>0</v>
      </c>
      <c r="K351" s="6">
        <f ca="1" t="shared" si="56"/>
        <v>0</v>
      </c>
      <c r="L351" s="6">
        <f ca="1" t="shared" si="57"/>
        <v>0</v>
      </c>
      <c r="M351" s="6">
        <f ca="1" t="shared" si="58"/>
        <v>0</v>
      </c>
      <c r="N351" s="6">
        <f ca="1" t="shared" si="59"/>
        <v>0</v>
      </c>
      <c r="O351" s="6">
        <f t="shared" si="50"/>
        <v>0</v>
      </c>
    </row>
    <row r="352" spans="4:15" ht="12.75">
      <c r="D352" s="6">
        <f>D351+TrayWtInput!$F$3</f>
        <v>203</v>
      </c>
      <c r="F352" s="6">
        <f ca="1" t="shared" si="51"/>
        <v>0</v>
      </c>
      <c r="G352" s="6">
        <f ca="1" t="shared" si="52"/>
        <v>0</v>
      </c>
      <c r="H352" s="6">
        <f ca="1" t="shared" si="53"/>
        <v>0</v>
      </c>
      <c r="I352" s="6">
        <f ca="1" t="shared" si="54"/>
        <v>0</v>
      </c>
      <c r="J352" s="6">
        <f ca="1" t="shared" si="55"/>
        <v>0</v>
      </c>
      <c r="K352" s="6">
        <f ca="1" t="shared" si="56"/>
        <v>0</v>
      </c>
      <c r="L352" s="6">
        <f ca="1" t="shared" si="57"/>
        <v>0</v>
      </c>
      <c r="M352" s="6">
        <f ca="1" t="shared" si="58"/>
        <v>0</v>
      </c>
      <c r="N352" s="6">
        <f ca="1" t="shared" si="59"/>
        <v>0</v>
      </c>
      <c r="O352" s="6">
        <f t="shared" si="50"/>
        <v>0</v>
      </c>
    </row>
    <row r="353" spans="4:15" ht="12.75">
      <c r="D353" s="6">
        <f>D352+TrayWtInput!$F$3</f>
        <v>203.5</v>
      </c>
      <c r="F353" s="6">
        <f ca="1" t="shared" si="51"/>
        <v>0</v>
      </c>
      <c r="G353" s="6">
        <f ca="1" t="shared" si="52"/>
        <v>0</v>
      </c>
      <c r="H353" s="6">
        <f ca="1" t="shared" si="53"/>
        <v>0</v>
      </c>
      <c r="I353" s="6">
        <f ca="1" t="shared" si="54"/>
        <v>0</v>
      </c>
      <c r="J353" s="6">
        <f ca="1" t="shared" si="55"/>
        <v>0</v>
      </c>
      <c r="K353" s="6">
        <f ca="1" t="shared" si="56"/>
        <v>0</v>
      </c>
      <c r="L353" s="6">
        <f ca="1" t="shared" si="57"/>
        <v>0</v>
      </c>
      <c r="M353" s="6">
        <f ca="1" t="shared" si="58"/>
        <v>0</v>
      </c>
      <c r="N353" s="6">
        <f ca="1" t="shared" si="59"/>
        <v>0</v>
      </c>
      <c r="O353" s="6">
        <f t="shared" si="50"/>
        <v>0</v>
      </c>
    </row>
    <row r="354" spans="4:15" ht="12.75">
      <c r="D354" s="6">
        <f>D353+TrayWtInput!$F$3</f>
        <v>204</v>
      </c>
      <c r="F354" s="6">
        <f ca="1" t="shared" si="51"/>
        <v>0</v>
      </c>
      <c r="G354" s="6">
        <f ca="1" t="shared" si="52"/>
        <v>0</v>
      </c>
      <c r="H354" s="6">
        <f ca="1" t="shared" si="53"/>
        <v>0</v>
      </c>
      <c r="I354" s="6">
        <f ca="1" t="shared" si="54"/>
        <v>0</v>
      </c>
      <c r="J354" s="6">
        <f ca="1" t="shared" si="55"/>
        <v>0</v>
      </c>
      <c r="K354" s="6">
        <f ca="1" t="shared" si="56"/>
        <v>0</v>
      </c>
      <c r="L354" s="6">
        <f ca="1" t="shared" si="57"/>
        <v>0</v>
      </c>
      <c r="M354" s="6">
        <f ca="1" t="shared" si="58"/>
        <v>0</v>
      </c>
      <c r="N354" s="6">
        <f ca="1" t="shared" si="59"/>
        <v>0</v>
      </c>
      <c r="O354" s="6">
        <f t="shared" si="50"/>
        <v>0</v>
      </c>
    </row>
    <row r="355" spans="4:15" ht="12.75">
      <c r="D355" s="6">
        <f>D354+TrayWtInput!$F$3</f>
        <v>204.5</v>
      </c>
      <c r="F355" s="6">
        <f ca="1" t="shared" si="51"/>
        <v>0</v>
      </c>
      <c r="G355" s="6">
        <f ca="1" t="shared" si="52"/>
        <v>0</v>
      </c>
      <c r="H355" s="6">
        <f ca="1" t="shared" si="53"/>
        <v>0</v>
      </c>
      <c r="I355" s="6">
        <f ca="1" t="shared" si="54"/>
        <v>0</v>
      </c>
      <c r="J355" s="6">
        <f ca="1" t="shared" si="55"/>
        <v>0</v>
      </c>
      <c r="K355" s="6">
        <f ca="1" t="shared" si="56"/>
        <v>0</v>
      </c>
      <c r="L355" s="6">
        <f ca="1" t="shared" si="57"/>
        <v>0</v>
      </c>
      <c r="M355" s="6">
        <f ca="1" t="shared" si="58"/>
        <v>0</v>
      </c>
      <c r="N355" s="6">
        <f ca="1" t="shared" si="59"/>
        <v>0</v>
      </c>
      <c r="O355" s="6">
        <f t="shared" si="50"/>
        <v>0</v>
      </c>
    </row>
    <row r="356" spans="4:15" ht="12.75">
      <c r="D356" s="6">
        <f>D355+TrayWtInput!$F$3</f>
        <v>205</v>
      </c>
      <c r="F356" s="6">
        <f ca="1" t="shared" si="51"/>
        <v>0</v>
      </c>
      <c r="G356" s="6">
        <f ca="1" t="shared" si="52"/>
        <v>0</v>
      </c>
      <c r="H356" s="6">
        <f ca="1" t="shared" si="53"/>
        <v>0</v>
      </c>
      <c r="I356" s="6">
        <f ca="1" t="shared" si="54"/>
        <v>0</v>
      </c>
      <c r="J356" s="6">
        <f ca="1" t="shared" si="55"/>
        <v>0</v>
      </c>
      <c r="K356" s="6">
        <f ca="1" t="shared" si="56"/>
        <v>0</v>
      </c>
      <c r="L356" s="6">
        <f ca="1" t="shared" si="57"/>
        <v>0</v>
      </c>
      <c r="M356" s="6">
        <f ca="1" t="shared" si="58"/>
        <v>0</v>
      </c>
      <c r="N356" s="6">
        <f ca="1" t="shared" si="59"/>
        <v>0</v>
      </c>
      <c r="O356" s="6">
        <f t="shared" si="50"/>
        <v>0</v>
      </c>
    </row>
    <row r="357" spans="4:15" ht="12.75">
      <c r="D357" s="6">
        <f>D356+TrayWtInput!$F$3</f>
        <v>205.5</v>
      </c>
      <c r="F357" s="6">
        <f ca="1" t="shared" si="51"/>
        <v>0</v>
      </c>
      <c r="G357" s="6">
        <f ca="1" t="shared" si="52"/>
        <v>0</v>
      </c>
      <c r="H357" s="6">
        <f ca="1" t="shared" si="53"/>
        <v>0</v>
      </c>
      <c r="I357" s="6">
        <f ca="1" t="shared" si="54"/>
        <v>0</v>
      </c>
      <c r="J357" s="6">
        <f ca="1" t="shared" si="55"/>
        <v>0</v>
      </c>
      <c r="K357" s="6">
        <f ca="1" t="shared" si="56"/>
        <v>0</v>
      </c>
      <c r="L357" s="6">
        <f ca="1" t="shared" si="57"/>
        <v>0</v>
      </c>
      <c r="M357" s="6">
        <f ca="1" t="shared" si="58"/>
        <v>0</v>
      </c>
      <c r="N357" s="6">
        <f ca="1" t="shared" si="59"/>
        <v>0</v>
      </c>
      <c r="O357" s="6">
        <f t="shared" si="50"/>
        <v>0</v>
      </c>
    </row>
    <row r="358" spans="4:15" ht="12.75">
      <c r="D358" s="6">
        <f>D357+TrayWtInput!$F$3</f>
        <v>206</v>
      </c>
      <c r="F358" s="6">
        <f ca="1" t="shared" si="51"/>
        <v>0</v>
      </c>
      <c r="G358" s="6">
        <f ca="1" t="shared" si="52"/>
        <v>0</v>
      </c>
      <c r="H358" s="6">
        <f ca="1" t="shared" si="53"/>
        <v>0</v>
      </c>
      <c r="I358" s="6">
        <f ca="1" t="shared" si="54"/>
        <v>0</v>
      </c>
      <c r="J358" s="6">
        <f ca="1" t="shared" si="55"/>
        <v>0</v>
      </c>
      <c r="K358" s="6">
        <f ca="1" t="shared" si="56"/>
        <v>0</v>
      </c>
      <c r="L358" s="6">
        <f ca="1" t="shared" si="57"/>
        <v>0</v>
      </c>
      <c r="M358" s="6">
        <f ca="1" t="shared" si="58"/>
        <v>0</v>
      </c>
      <c r="N358" s="6">
        <f ca="1" t="shared" si="59"/>
        <v>0</v>
      </c>
      <c r="O358" s="6">
        <f t="shared" si="50"/>
        <v>0</v>
      </c>
    </row>
    <row r="359" spans="4:15" ht="12.75">
      <c r="D359" s="6">
        <f>D358+TrayWtInput!$F$3</f>
        <v>206.5</v>
      </c>
      <c r="F359" s="6">
        <f ca="1" t="shared" si="51"/>
        <v>0</v>
      </c>
      <c r="G359" s="6">
        <f ca="1" t="shared" si="52"/>
        <v>0</v>
      </c>
      <c r="H359" s="6">
        <f ca="1" t="shared" si="53"/>
        <v>0</v>
      </c>
      <c r="I359" s="6">
        <f ca="1" t="shared" si="54"/>
        <v>0</v>
      </c>
      <c r="J359" s="6">
        <f ca="1" t="shared" si="55"/>
        <v>0</v>
      </c>
      <c r="K359" s="6">
        <f ca="1" t="shared" si="56"/>
        <v>0</v>
      </c>
      <c r="L359" s="6">
        <f ca="1" t="shared" si="57"/>
        <v>0</v>
      </c>
      <c r="M359" s="6">
        <f ca="1" t="shared" si="58"/>
        <v>0</v>
      </c>
      <c r="N359" s="6">
        <f ca="1" t="shared" si="59"/>
        <v>0</v>
      </c>
      <c r="O359" s="6">
        <f t="shared" si="50"/>
        <v>0</v>
      </c>
    </row>
    <row r="360" spans="4:15" ht="12.75">
      <c r="D360" s="6">
        <f>D359+TrayWtInput!$F$3</f>
        <v>207</v>
      </c>
      <c r="F360" s="6">
        <f ca="1" t="shared" si="51"/>
        <v>0</v>
      </c>
      <c r="G360" s="6">
        <f ca="1" t="shared" si="52"/>
        <v>0</v>
      </c>
      <c r="H360" s="6">
        <f ca="1" t="shared" si="53"/>
        <v>0</v>
      </c>
      <c r="I360" s="6">
        <f ca="1" t="shared" si="54"/>
        <v>0</v>
      </c>
      <c r="J360" s="6">
        <f ca="1" t="shared" si="55"/>
        <v>0</v>
      </c>
      <c r="K360" s="6">
        <f ca="1" t="shared" si="56"/>
        <v>0</v>
      </c>
      <c r="L360" s="6">
        <f ca="1" t="shared" si="57"/>
        <v>0</v>
      </c>
      <c r="M360" s="6">
        <f ca="1" t="shared" si="58"/>
        <v>0</v>
      </c>
      <c r="N360" s="6">
        <f ca="1" t="shared" si="59"/>
        <v>0</v>
      </c>
      <c r="O360" s="6">
        <f t="shared" si="50"/>
        <v>0</v>
      </c>
    </row>
    <row r="361" spans="4:15" ht="12.75">
      <c r="D361" s="6">
        <f>D360+TrayWtInput!$F$3</f>
        <v>207.5</v>
      </c>
      <c r="F361" s="6">
        <f ca="1" t="shared" si="51"/>
        <v>0</v>
      </c>
      <c r="G361" s="6">
        <f ca="1" t="shared" si="52"/>
        <v>0</v>
      </c>
      <c r="H361" s="6">
        <f ca="1" t="shared" si="53"/>
        <v>0</v>
      </c>
      <c r="I361" s="6">
        <f ca="1" t="shared" si="54"/>
        <v>0</v>
      </c>
      <c r="J361" s="6">
        <f ca="1" t="shared" si="55"/>
        <v>0</v>
      </c>
      <c r="K361" s="6">
        <f ca="1" t="shared" si="56"/>
        <v>0</v>
      </c>
      <c r="L361" s="6">
        <f ca="1" t="shared" si="57"/>
        <v>0</v>
      </c>
      <c r="M361" s="6">
        <f ca="1" t="shared" si="58"/>
        <v>0</v>
      </c>
      <c r="N361" s="6">
        <f ca="1" t="shared" si="59"/>
        <v>0</v>
      </c>
      <c r="O361" s="6">
        <f t="shared" si="50"/>
        <v>0</v>
      </c>
    </row>
    <row r="362" spans="4:15" ht="12.75">
      <c r="D362" s="6">
        <f>D361+TrayWtInput!$F$3</f>
        <v>208</v>
      </c>
      <c r="F362" s="6">
        <f ca="1" t="shared" si="51"/>
        <v>0</v>
      </c>
      <c r="G362" s="6">
        <f ca="1" t="shared" si="52"/>
        <v>0</v>
      </c>
      <c r="H362" s="6">
        <f ca="1" t="shared" si="53"/>
        <v>0</v>
      </c>
      <c r="I362" s="6">
        <f ca="1" t="shared" si="54"/>
        <v>0</v>
      </c>
      <c r="J362" s="6">
        <f ca="1" t="shared" si="55"/>
        <v>0</v>
      </c>
      <c r="K362" s="6">
        <f ca="1" t="shared" si="56"/>
        <v>0</v>
      </c>
      <c r="L362" s="6">
        <f ca="1" t="shared" si="57"/>
        <v>0</v>
      </c>
      <c r="M362" s="6">
        <f ca="1" t="shared" si="58"/>
        <v>0</v>
      </c>
      <c r="N362" s="6">
        <f ca="1" t="shared" si="59"/>
        <v>0</v>
      </c>
      <c r="O362" s="6">
        <f t="shared" si="50"/>
        <v>0</v>
      </c>
    </row>
    <row r="363" spans="4:15" ht="12.75">
      <c r="D363" s="6">
        <f>D362+TrayWtInput!$F$3</f>
        <v>208.5</v>
      </c>
      <c r="F363" s="6">
        <f ca="1" t="shared" si="51"/>
        <v>0</v>
      </c>
      <c r="G363" s="6">
        <f ca="1" t="shared" si="52"/>
        <v>0</v>
      </c>
      <c r="H363" s="6">
        <f ca="1" t="shared" si="53"/>
        <v>0</v>
      </c>
      <c r="I363" s="6">
        <f ca="1" t="shared" si="54"/>
        <v>0</v>
      </c>
      <c r="J363" s="6">
        <f ca="1" t="shared" si="55"/>
        <v>0</v>
      </c>
      <c r="K363" s="6">
        <f ca="1" t="shared" si="56"/>
        <v>0</v>
      </c>
      <c r="L363" s="6">
        <f ca="1" t="shared" si="57"/>
        <v>0</v>
      </c>
      <c r="M363" s="6">
        <f ca="1" t="shared" si="58"/>
        <v>0</v>
      </c>
      <c r="N363" s="6">
        <f ca="1" t="shared" si="59"/>
        <v>0</v>
      </c>
      <c r="O363" s="6">
        <f t="shared" si="50"/>
        <v>0</v>
      </c>
    </row>
    <row r="364" spans="4:15" ht="12.75">
      <c r="D364" s="6">
        <f>D363+TrayWtInput!$F$3</f>
        <v>209</v>
      </c>
      <c r="F364" s="6">
        <f ca="1" t="shared" si="51"/>
        <v>0</v>
      </c>
      <c r="G364" s="6">
        <f ca="1" t="shared" si="52"/>
        <v>0</v>
      </c>
      <c r="H364" s="6">
        <f ca="1" t="shared" si="53"/>
        <v>0</v>
      </c>
      <c r="I364" s="6">
        <f ca="1" t="shared" si="54"/>
        <v>0</v>
      </c>
      <c r="J364" s="6">
        <f ca="1" t="shared" si="55"/>
        <v>0</v>
      </c>
      <c r="K364" s="6">
        <f ca="1" t="shared" si="56"/>
        <v>0</v>
      </c>
      <c r="L364" s="6">
        <f ca="1" t="shared" si="57"/>
        <v>0</v>
      </c>
      <c r="M364" s="6">
        <f ca="1" t="shared" si="58"/>
        <v>0</v>
      </c>
      <c r="N364" s="6">
        <f ca="1" t="shared" si="59"/>
        <v>0</v>
      </c>
      <c r="O364" s="6">
        <f t="shared" si="50"/>
        <v>0</v>
      </c>
    </row>
    <row r="365" spans="4:15" ht="12.75">
      <c r="D365" s="6">
        <f>D364+TrayWtInput!$F$3</f>
        <v>209.5</v>
      </c>
      <c r="F365" s="6">
        <f ca="1" t="shared" si="51"/>
        <v>0</v>
      </c>
      <c r="G365" s="6">
        <f ca="1" t="shared" si="52"/>
        <v>0</v>
      </c>
      <c r="H365" s="6">
        <f ca="1" t="shared" si="53"/>
        <v>0</v>
      </c>
      <c r="I365" s="6">
        <f ca="1" t="shared" si="54"/>
        <v>0</v>
      </c>
      <c r="J365" s="6">
        <f ca="1" t="shared" si="55"/>
        <v>0</v>
      </c>
      <c r="K365" s="6">
        <f ca="1" t="shared" si="56"/>
        <v>0</v>
      </c>
      <c r="L365" s="6">
        <f ca="1" t="shared" si="57"/>
        <v>0</v>
      </c>
      <c r="M365" s="6">
        <f ca="1" t="shared" si="58"/>
        <v>0</v>
      </c>
      <c r="N365" s="6">
        <f ca="1" t="shared" si="59"/>
        <v>0</v>
      </c>
      <c r="O365" s="6">
        <f t="shared" si="50"/>
        <v>0</v>
      </c>
    </row>
    <row r="366" spans="4:15" ht="12.75">
      <c r="D366" s="6">
        <f>D365+TrayWtInput!$F$3</f>
        <v>210</v>
      </c>
      <c r="F366" s="6">
        <f ca="1" t="shared" si="51"/>
        <v>0</v>
      </c>
      <c r="G366" s="6">
        <f ca="1" t="shared" si="52"/>
        <v>0</v>
      </c>
      <c r="H366" s="6">
        <f ca="1" t="shared" si="53"/>
        <v>0</v>
      </c>
      <c r="I366" s="6">
        <f ca="1" t="shared" si="54"/>
        <v>0</v>
      </c>
      <c r="J366" s="6">
        <f ca="1" t="shared" si="55"/>
        <v>0</v>
      </c>
      <c r="K366" s="6">
        <f ca="1" t="shared" si="56"/>
        <v>0</v>
      </c>
      <c r="L366" s="6">
        <f ca="1" t="shared" si="57"/>
        <v>0</v>
      </c>
      <c r="M366" s="6">
        <f ca="1" t="shared" si="58"/>
        <v>0</v>
      </c>
      <c r="N366" s="6">
        <f ca="1" t="shared" si="59"/>
        <v>0</v>
      </c>
      <c r="O366" s="6">
        <f t="shared" si="50"/>
        <v>0</v>
      </c>
    </row>
    <row r="367" spans="4:15" ht="12.75">
      <c r="D367" s="6">
        <f>D366+TrayWtInput!$F$3</f>
        <v>210.5</v>
      </c>
      <c r="F367" s="6">
        <f ca="1" t="shared" si="51"/>
        <v>0</v>
      </c>
      <c r="G367" s="6">
        <f ca="1" t="shared" si="52"/>
        <v>0</v>
      </c>
      <c r="H367" s="6">
        <f ca="1" t="shared" si="53"/>
        <v>0</v>
      </c>
      <c r="I367" s="6">
        <f ca="1" t="shared" si="54"/>
        <v>0</v>
      </c>
      <c r="J367" s="6">
        <f ca="1" t="shared" si="55"/>
        <v>0</v>
      </c>
      <c r="K367" s="6">
        <f ca="1" t="shared" si="56"/>
        <v>0</v>
      </c>
      <c r="L367" s="6">
        <f ca="1" t="shared" si="57"/>
        <v>0</v>
      </c>
      <c r="M367" s="6">
        <f ca="1" t="shared" si="58"/>
        <v>0</v>
      </c>
      <c r="N367" s="6">
        <f ca="1" t="shared" si="59"/>
        <v>0</v>
      </c>
      <c r="O367" s="6">
        <f t="shared" si="50"/>
        <v>0</v>
      </c>
    </row>
    <row r="368" spans="4:15" ht="12.75">
      <c r="D368" s="6">
        <f>D367+TrayWtInput!$F$3</f>
        <v>211</v>
      </c>
      <c r="F368" s="6">
        <f ca="1" t="shared" si="51"/>
        <v>0</v>
      </c>
      <c r="G368" s="6">
        <f ca="1" t="shared" si="52"/>
        <v>0</v>
      </c>
      <c r="H368" s="6">
        <f ca="1" t="shared" si="53"/>
        <v>0</v>
      </c>
      <c r="I368" s="6">
        <f ca="1" t="shared" si="54"/>
        <v>0</v>
      </c>
      <c r="J368" s="6">
        <f ca="1" t="shared" si="55"/>
        <v>0</v>
      </c>
      <c r="K368" s="6">
        <f ca="1" t="shared" si="56"/>
        <v>0</v>
      </c>
      <c r="L368" s="6">
        <f ca="1" t="shared" si="57"/>
        <v>0</v>
      </c>
      <c r="M368" s="6">
        <f ca="1" t="shared" si="58"/>
        <v>0</v>
      </c>
      <c r="N368" s="6">
        <f ca="1" t="shared" si="59"/>
        <v>0</v>
      </c>
      <c r="O368" s="6">
        <f t="shared" si="50"/>
        <v>0</v>
      </c>
    </row>
    <row r="369" spans="4:15" ht="12.75">
      <c r="D369" s="6">
        <f>D368+TrayWtInput!$F$3</f>
        <v>211.5</v>
      </c>
      <c r="F369" s="6">
        <f ca="1" t="shared" si="51"/>
        <v>0</v>
      </c>
      <c r="G369" s="6">
        <f ca="1" t="shared" si="52"/>
        <v>0</v>
      </c>
      <c r="H369" s="6">
        <f ca="1" t="shared" si="53"/>
        <v>0</v>
      </c>
      <c r="I369" s="6">
        <f ca="1" t="shared" si="54"/>
        <v>0</v>
      </c>
      <c r="J369" s="6">
        <f ca="1" t="shared" si="55"/>
        <v>0</v>
      </c>
      <c r="K369" s="6">
        <f ca="1" t="shared" si="56"/>
        <v>0</v>
      </c>
      <c r="L369" s="6">
        <f ca="1" t="shared" si="57"/>
        <v>0</v>
      </c>
      <c r="M369" s="6">
        <f ca="1" t="shared" si="58"/>
        <v>0</v>
      </c>
      <c r="N369" s="6">
        <f ca="1" t="shared" si="59"/>
        <v>0</v>
      </c>
      <c r="O369" s="6">
        <f t="shared" si="50"/>
        <v>0</v>
      </c>
    </row>
    <row r="370" spans="4:15" ht="12.75">
      <c r="D370" s="6">
        <f>D369+TrayWtInput!$F$3</f>
        <v>212</v>
      </c>
      <c r="F370" s="6">
        <f ca="1" t="shared" si="51"/>
        <v>0</v>
      </c>
      <c r="G370" s="6">
        <f ca="1" t="shared" si="52"/>
        <v>0</v>
      </c>
      <c r="H370" s="6">
        <f ca="1" t="shared" si="53"/>
        <v>0</v>
      </c>
      <c r="I370" s="6">
        <f ca="1" t="shared" si="54"/>
        <v>0</v>
      </c>
      <c r="J370" s="6">
        <f ca="1" t="shared" si="55"/>
        <v>0</v>
      </c>
      <c r="K370" s="6">
        <f ca="1" t="shared" si="56"/>
        <v>0</v>
      </c>
      <c r="L370" s="6">
        <f ca="1" t="shared" si="57"/>
        <v>0</v>
      </c>
      <c r="M370" s="6">
        <f ca="1" t="shared" si="58"/>
        <v>0</v>
      </c>
      <c r="N370" s="6">
        <f ca="1" t="shared" si="59"/>
        <v>0</v>
      </c>
      <c r="O370" s="6">
        <f aca="true" t="shared" si="60" ref="O370:O400">SUM(E370:N370)</f>
        <v>0</v>
      </c>
    </row>
    <row r="371" spans="4:15" ht="12.75">
      <c r="D371" s="6">
        <f>D370+TrayWtInput!$F$3</f>
        <v>212.5</v>
      </c>
      <c r="F371" s="6">
        <f ca="1" t="shared" si="51"/>
        <v>0</v>
      </c>
      <c r="G371" s="6">
        <f ca="1" t="shared" si="52"/>
        <v>0</v>
      </c>
      <c r="H371" s="6">
        <f ca="1" t="shared" si="53"/>
        <v>0</v>
      </c>
      <c r="I371" s="6">
        <f ca="1" t="shared" si="54"/>
        <v>0</v>
      </c>
      <c r="J371" s="6">
        <f ca="1" t="shared" si="55"/>
        <v>0</v>
      </c>
      <c r="K371" s="6">
        <f ca="1" t="shared" si="56"/>
        <v>0</v>
      </c>
      <c r="L371" s="6">
        <f ca="1" t="shared" si="57"/>
        <v>0</v>
      </c>
      <c r="M371" s="6">
        <f ca="1" t="shared" si="58"/>
        <v>0</v>
      </c>
      <c r="N371" s="6">
        <f ca="1" t="shared" si="59"/>
        <v>0</v>
      </c>
      <c r="O371" s="6">
        <f t="shared" si="60"/>
        <v>0</v>
      </c>
    </row>
    <row r="372" spans="4:15" ht="12.75">
      <c r="D372" s="6">
        <f>D371+TrayWtInput!$F$3</f>
        <v>213</v>
      </c>
      <c r="F372" s="6">
        <f ca="1" t="shared" si="51"/>
        <v>0</v>
      </c>
      <c r="G372" s="6">
        <f ca="1" t="shared" si="52"/>
        <v>0</v>
      </c>
      <c r="H372" s="6">
        <f ca="1" t="shared" si="53"/>
        <v>0</v>
      </c>
      <c r="I372" s="6">
        <f ca="1" t="shared" si="54"/>
        <v>0</v>
      </c>
      <c r="J372" s="6">
        <f ca="1" t="shared" si="55"/>
        <v>0</v>
      </c>
      <c r="K372" s="6">
        <f ca="1" t="shared" si="56"/>
        <v>0</v>
      </c>
      <c r="L372" s="6">
        <f ca="1" t="shared" si="57"/>
        <v>0</v>
      </c>
      <c r="M372" s="6">
        <f ca="1" t="shared" si="58"/>
        <v>0</v>
      </c>
      <c r="N372" s="6">
        <f ca="1" t="shared" si="59"/>
        <v>0</v>
      </c>
      <c r="O372" s="6">
        <f t="shared" si="60"/>
        <v>0</v>
      </c>
    </row>
    <row r="373" spans="4:15" ht="12.75">
      <c r="D373" s="6">
        <f>D372+TrayWtInput!$F$3</f>
        <v>213.5</v>
      </c>
      <c r="F373" s="6">
        <f ca="1" t="shared" si="51"/>
        <v>0</v>
      </c>
      <c r="G373" s="6">
        <f ca="1" t="shared" si="52"/>
        <v>0</v>
      </c>
      <c r="H373" s="6">
        <f ca="1" t="shared" si="53"/>
        <v>0</v>
      </c>
      <c r="I373" s="6">
        <f ca="1" t="shared" si="54"/>
        <v>0</v>
      </c>
      <c r="J373" s="6">
        <f ca="1" t="shared" si="55"/>
        <v>0</v>
      </c>
      <c r="K373" s="6">
        <f ca="1" t="shared" si="56"/>
        <v>0</v>
      </c>
      <c r="L373" s="6">
        <f ca="1" t="shared" si="57"/>
        <v>0</v>
      </c>
      <c r="M373" s="6">
        <f ca="1" t="shared" si="58"/>
        <v>0</v>
      </c>
      <c r="N373" s="6">
        <f ca="1" t="shared" si="59"/>
        <v>0</v>
      </c>
      <c r="O373" s="6">
        <f t="shared" si="60"/>
        <v>0</v>
      </c>
    </row>
    <row r="374" spans="4:15" ht="12.75">
      <c r="D374" s="6">
        <f>D373+TrayWtInput!$F$3</f>
        <v>214</v>
      </c>
      <c r="F374" s="6">
        <f ca="1" t="shared" si="51"/>
        <v>0</v>
      </c>
      <c r="G374" s="6">
        <f ca="1" t="shared" si="52"/>
        <v>0</v>
      </c>
      <c r="H374" s="6">
        <f ca="1" t="shared" si="53"/>
        <v>0</v>
      </c>
      <c r="I374" s="6">
        <f ca="1" t="shared" si="54"/>
        <v>0</v>
      </c>
      <c r="J374" s="6">
        <f ca="1" t="shared" si="55"/>
        <v>0</v>
      </c>
      <c r="K374" s="6">
        <f ca="1" t="shared" si="56"/>
        <v>0</v>
      </c>
      <c r="L374" s="6">
        <f ca="1" t="shared" si="57"/>
        <v>0</v>
      </c>
      <c r="M374" s="6">
        <f ca="1" t="shared" si="58"/>
        <v>0</v>
      </c>
      <c r="N374" s="6">
        <f ca="1" t="shared" si="59"/>
        <v>0</v>
      </c>
      <c r="O374" s="6">
        <f t="shared" si="60"/>
        <v>0</v>
      </c>
    </row>
    <row r="375" spans="4:15" ht="12.75">
      <c r="D375" s="6">
        <f>D374+TrayWtInput!$F$3</f>
        <v>214.5</v>
      </c>
      <c r="F375" s="6">
        <f ca="1" t="shared" si="51"/>
        <v>0</v>
      </c>
      <c r="G375" s="6">
        <f ca="1" t="shared" si="52"/>
        <v>0</v>
      </c>
      <c r="H375" s="6">
        <f ca="1" t="shared" si="53"/>
        <v>0</v>
      </c>
      <c r="I375" s="6">
        <f ca="1" t="shared" si="54"/>
        <v>0</v>
      </c>
      <c r="J375" s="6">
        <f ca="1" t="shared" si="55"/>
        <v>0</v>
      </c>
      <c r="K375" s="6">
        <f ca="1" t="shared" si="56"/>
        <v>0</v>
      </c>
      <c r="L375" s="6">
        <f ca="1" t="shared" si="57"/>
        <v>0</v>
      </c>
      <c r="M375" s="6">
        <f ca="1" t="shared" si="58"/>
        <v>0</v>
      </c>
      <c r="N375" s="6">
        <f ca="1" t="shared" si="59"/>
        <v>0</v>
      </c>
      <c r="O375" s="6">
        <f t="shared" si="60"/>
        <v>0</v>
      </c>
    </row>
    <row r="376" spans="4:15" ht="12.75">
      <c r="D376" s="6">
        <f>D375+TrayWtInput!$F$3</f>
        <v>215</v>
      </c>
      <c r="F376" s="6">
        <f ca="1" t="shared" si="51"/>
        <v>0</v>
      </c>
      <c r="G376" s="6">
        <f ca="1" t="shared" si="52"/>
        <v>0</v>
      </c>
      <c r="H376" s="6">
        <f ca="1" t="shared" si="53"/>
        <v>0</v>
      </c>
      <c r="I376" s="6">
        <f ca="1" t="shared" si="54"/>
        <v>0</v>
      </c>
      <c r="J376" s="6">
        <f ca="1" t="shared" si="55"/>
        <v>0</v>
      </c>
      <c r="K376" s="6">
        <f ca="1" t="shared" si="56"/>
        <v>0</v>
      </c>
      <c r="L376" s="6">
        <f ca="1" t="shared" si="57"/>
        <v>0</v>
      </c>
      <c r="M376" s="6">
        <f ca="1" t="shared" si="58"/>
        <v>0</v>
      </c>
      <c r="N376" s="6">
        <f ca="1" t="shared" si="59"/>
        <v>0</v>
      </c>
      <c r="O376" s="6">
        <f t="shared" si="60"/>
        <v>0</v>
      </c>
    </row>
    <row r="377" spans="4:15" ht="12.75">
      <c r="D377" s="6">
        <f>D376+TrayWtInput!$F$3</f>
        <v>215.5</v>
      </c>
      <c r="F377" s="6">
        <f ca="1" t="shared" si="51"/>
        <v>0</v>
      </c>
      <c r="G377" s="6">
        <f ca="1" t="shared" si="52"/>
        <v>0</v>
      </c>
      <c r="H377" s="6">
        <f ca="1" t="shared" si="53"/>
        <v>0</v>
      </c>
      <c r="I377" s="6">
        <f ca="1" t="shared" si="54"/>
        <v>0</v>
      </c>
      <c r="J377" s="6">
        <f ca="1" t="shared" si="55"/>
        <v>0</v>
      </c>
      <c r="K377" s="6">
        <f ca="1" t="shared" si="56"/>
        <v>0</v>
      </c>
      <c r="L377" s="6">
        <f ca="1" t="shared" si="57"/>
        <v>0</v>
      </c>
      <c r="M377" s="6">
        <f ca="1" t="shared" si="58"/>
        <v>0</v>
      </c>
      <c r="N377" s="6">
        <f ca="1" t="shared" si="59"/>
        <v>0</v>
      </c>
      <c r="O377" s="6">
        <f t="shared" si="60"/>
        <v>0</v>
      </c>
    </row>
    <row r="378" spans="4:15" ht="12.75">
      <c r="D378" s="6">
        <f>D377+TrayWtInput!$F$3</f>
        <v>216</v>
      </c>
      <c r="F378" s="6">
        <f ca="1" t="shared" si="51"/>
        <v>0</v>
      </c>
      <c r="G378" s="6">
        <f ca="1" t="shared" si="52"/>
        <v>0</v>
      </c>
      <c r="H378" s="6">
        <f ca="1" t="shared" si="53"/>
        <v>0</v>
      </c>
      <c r="I378" s="6">
        <f ca="1" t="shared" si="54"/>
        <v>0</v>
      </c>
      <c r="J378" s="6">
        <f ca="1" t="shared" si="55"/>
        <v>0</v>
      </c>
      <c r="K378" s="6">
        <f ca="1" t="shared" si="56"/>
        <v>0</v>
      </c>
      <c r="L378" s="6">
        <f ca="1" t="shared" si="57"/>
        <v>0</v>
      </c>
      <c r="M378" s="6">
        <f ca="1" t="shared" si="58"/>
        <v>0</v>
      </c>
      <c r="N378" s="6">
        <f ca="1" t="shared" si="59"/>
        <v>0</v>
      </c>
      <c r="O378" s="6">
        <f t="shared" si="60"/>
        <v>0</v>
      </c>
    </row>
    <row r="379" spans="4:15" ht="12.75">
      <c r="D379" s="6">
        <f>D378+TrayWtInput!$F$3</f>
        <v>216.5</v>
      </c>
      <c r="F379" s="6">
        <f ca="1" t="shared" si="51"/>
        <v>0</v>
      </c>
      <c r="G379" s="6">
        <f ca="1" t="shared" si="52"/>
        <v>0</v>
      </c>
      <c r="H379" s="6">
        <f ca="1" t="shared" si="53"/>
        <v>0</v>
      </c>
      <c r="I379" s="6">
        <f ca="1" t="shared" si="54"/>
        <v>0</v>
      </c>
      <c r="J379" s="6">
        <f ca="1" t="shared" si="55"/>
        <v>0</v>
      </c>
      <c r="K379" s="6">
        <f ca="1" t="shared" si="56"/>
        <v>0</v>
      </c>
      <c r="L379" s="6">
        <f ca="1" t="shared" si="57"/>
        <v>0</v>
      </c>
      <c r="M379" s="6">
        <f ca="1" t="shared" si="58"/>
        <v>0</v>
      </c>
      <c r="N379" s="6">
        <f ca="1" t="shared" si="59"/>
        <v>0</v>
      </c>
      <c r="O379" s="6">
        <f t="shared" si="60"/>
        <v>0</v>
      </c>
    </row>
    <row r="380" spans="4:15" ht="12.75">
      <c r="D380" s="6">
        <f>D379+TrayWtInput!$F$3</f>
        <v>217</v>
      </c>
      <c r="F380" s="6">
        <f ca="1" t="shared" si="51"/>
        <v>0</v>
      </c>
      <c r="G380" s="6">
        <f ca="1" t="shared" si="52"/>
        <v>0</v>
      </c>
      <c r="H380" s="6">
        <f ca="1" t="shared" si="53"/>
        <v>0</v>
      </c>
      <c r="I380" s="6">
        <f ca="1" t="shared" si="54"/>
        <v>0</v>
      </c>
      <c r="J380" s="6">
        <f ca="1" t="shared" si="55"/>
        <v>0</v>
      </c>
      <c r="K380" s="6">
        <f ca="1" t="shared" si="56"/>
        <v>0</v>
      </c>
      <c r="L380" s="6">
        <f ca="1" t="shared" si="57"/>
        <v>0</v>
      </c>
      <c r="M380" s="6">
        <f ca="1" t="shared" si="58"/>
        <v>0</v>
      </c>
      <c r="N380" s="6">
        <f ca="1" t="shared" si="59"/>
        <v>0</v>
      </c>
      <c r="O380" s="6">
        <f t="shared" si="60"/>
        <v>0</v>
      </c>
    </row>
    <row r="381" spans="4:15" ht="12.75">
      <c r="D381" s="6">
        <f>D380+TrayWtInput!$F$3</f>
        <v>217.5</v>
      </c>
      <c r="F381" s="6">
        <f ca="1" t="shared" si="51"/>
        <v>0</v>
      </c>
      <c r="G381" s="6">
        <f ca="1" t="shared" si="52"/>
        <v>0</v>
      </c>
      <c r="H381" s="6">
        <f ca="1" t="shared" si="53"/>
        <v>0</v>
      </c>
      <c r="I381" s="6">
        <f ca="1" t="shared" si="54"/>
        <v>0</v>
      </c>
      <c r="J381" s="6">
        <f ca="1" t="shared" si="55"/>
        <v>0</v>
      </c>
      <c r="K381" s="6">
        <f ca="1" t="shared" si="56"/>
        <v>0</v>
      </c>
      <c r="L381" s="6">
        <f ca="1" t="shared" si="57"/>
        <v>0</v>
      </c>
      <c r="M381" s="6">
        <f ca="1" t="shared" si="58"/>
        <v>0</v>
      </c>
      <c r="N381" s="6">
        <f ca="1" t="shared" si="59"/>
        <v>0</v>
      </c>
      <c r="O381" s="6">
        <f t="shared" si="60"/>
        <v>0</v>
      </c>
    </row>
    <row r="382" spans="4:15" ht="12.75">
      <c r="D382" s="6">
        <f>D381+TrayWtInput!$F$3</f>
        <v>218</v>
      </c>
      <c r="F382" s="6">
        <f ca="1" t="shared" si="51"/>
        <v>0</v>
      </c>
      <c r="G382" s="6">
        <f ca="1" t="shared" si="52"/>
        <v>0</v>
      </c>
      <c r="H382" s="6">
        <f ca="1" t="shared" si="53"/>
        <v>0</v>
      </c>
      <c r="I382" s="6">
        <f ca="1" t="shared" si="54"/>
        <v>0</v>
      </c>
      <c r="J382" s="6">
        <f ca="1" t="shared" si="55"/>
        <v>0</v>
      </c>
      <c r="K382" s="6">
        <f ca="1" t="shared" si="56"/>
        <v>0</v>
      </c>
      <c r="L382" s="6">
        <f ca="1" t="shared" si="57"/>
        <v>0</v>
      </c>
      <c r="M382" s="6">
        <f ca="1" t="shared" si="58"/>
        <v>0</v>
      </c>
      <c r="N382" s="6">
        <f ca="1" t="shared" si="59"/>
        <v>0</v>
      </c>
      <c r="O382" s="6">
        <f t="shared" si="60"/>
        <v>0</v>
      </c>
    </row>
    <row r="383" spans="4:15" ht="12.75">
      <c r="D383" s="6">
        <f>D382+TrayWtInput!$F$3</f>
        <v>218.5</v>
      </c>
      <c r="F383" s="6">
        <f ca="1" t="shared" si="51"/>
        <v>0</v>
      </c>
      <c r="G383" s="6">
        <f ca="1" t="shared" si="52"/>
        <v>0</v>
      </c>
      <c r="H383" s="6">
        <f ca="1" t="shared" si="53"/>
        <v>0</v>
      </c>
      <c r="I383" s="6">
        <f ca="1" t="shared" si="54"/>
        <v>0</v>
      </c>
      <c r="J383" s="6">
        <f ca="1" t="shared" si="55"/>
        <v>0</v>
      </c>
      <c r="K383" s="6">
        <f ca="1" t="shared" si="56"/>
        <v>0</v>
      </c>
      <c r="L383" s="6">
        <f ca="1" t="shared" si="57"/>
        <v>0</v>
      </c>
      <c r="M383" s="6">
        <f ca="1" t="shared" si="58"/>
        <v>0</v>
      </c>
      <c r="N383" s="6">
        <f ca="1" t="shared" si="59"/>
        <v>0</v>
      </c>
      <c r="O383" s="6">
        <f t="shared" si="60"/>
        <v>0</v>
      </c>
    </row>
    <row r="384" spans="4:15" ht="12.75">
      <c r="D384" s="6">
        <f>D383+TrayWtInput!$F$3</f>
        <v>219</v>
      </c>
      <c r="F384" s="6">
        <f ca="1" t="shared" si="51"/>
        <v>0</v>
      </c>
      <c r="G384" s="6">
        <f ca="1" t="shared" si="52"/>
        <v>0</v>
      </c>
      <c r="H384" s="6">
        <f ca="1" t="shared" si="53"/>
        <v>0</v>
      </c>
      <c r="I384" s="6">
        <f ca="1" t="shared" si="54"/>
        <v>0</v>
      </c>
      <c r="J384" s="6">
        <f ca="1" t="shared" si="55"/>
        <v>0</v>
      </c>
      <c r="K384" s="6">
        <f ca="1" t="shared" si="56"/>
        <v>0</v>
      </c>
      <c r="L384" s="6">
        <f ca="1" t="shared" si="57"/>
        <v>0</v>
      </c>
      <c r="M384" s="6">
        <f ca="1" t="shared" si="58"/>
        <v>0</v>
      </c>
      <c r="N384" s="6">
        <f ca="1" t="shared" si="59"/>
        <v>0</v>
      </c>
      <c r="O384" s="6">
        <f t="shared" si="60"/>
        <v>0</v>
      </c>
    </row>
    <row r="385" spans="4:15" ht="12.75">
      <c r="D385" s="6">
        <f>D384+TrayWtInput!$F$3</f>
        <v>219.5</v>
      </c>
      <c r="F385" s="6">
        <f ca="1" t="shared" si="51"/>
        <v>0</v>
      </c>
      <c r="G385" s="6">
        <f ca="1" t="shared" si="52"/>
        <v>0</v>
      </c>
      <c r="H385" s="6">
        <f ca="1" t="shared" si="53"/>
        <v>0</v>
      </c>
      <c r="I385" s="6">
        <f ca="1" t="shared" si="54"/>
        <v>0</v>
      </c>
      <c r="J385" s="6">
        <f ca="1" t="shared" si="55"/>
        <v>0</v>
      </c>
      <c r="K385" s="6">
        <f ca="1" t="shared" si="56"/>
        <v>0</v>
      </c>
      <c r="L385" s="6">
        <f ca="1" t="shared" si="57"/>
        <v>0</v>
      </c>
      <c r="M385" s="6">
        <f ca="1" t="shared" si="58"/>
        <v>0</v>
      </c>
      <c r="N385" s="6">
        <f ca="1" t="shared" si="59"/>
        <v>0</v>
      </c>
      <c r="O385" s="6">
        <f t="shared" si="60"/>
        <v>0</v>
      </c>
    </row>
    <row r="386" spans="4:15" ht="12.75">
      <c r="D386" s="6">
        <f>D385+TrayWtInput!$F$3</f>
        <v>220</v>
      </c>
      <c r="F386" s="6">
        <f aca="true" ca="1" t="shared" si="61" ref="F386:F400">IF(-2*ROW()+F$1*bout/traydist+trays+3+ROW()&gt;1,OFFSET($E386,-2*ROW()+F$1*bout/traydist+trays+3,0),0)</f>
        <v>0</v>
      </c>
      <c r="G386" s="6">
        <f aca="true" ca="1" t="shared" si="62" ref="G386:G400">IF(ROW()-1&gt;bout*G$1/traydist,OFFSET($E386,-bout*G$1/traydist,0),0)</f>
        <v>0</v>
      </c>
      <c r="H386" s="6">
        <f aca="true" ca="1" t="shared" si="63" ref="H386:H400">IF(-2*ROW()+H$1*bout/traydist+trays+3+ROW()&gt;1,OFFSET($E386,-2*ROW()+H$1*bout/traydist+trays+3,0),0)</f>
        <v>0</v>
      </c>
      <c r="I386" s="6">
        <f aca="true" ca="1" t="shared" si="64" ref="I386:I400">IF(ROW()-1&gt;bout*I$1/traydist,OFFSET($E386,-bout*I$1/traydist,0),0)</f>
        <v>0</v>
      </c>
      <c r="J386" s="6">
        <f aca="true" ca="1" t="shared" si="65" ref="J386:J400">IF(-2*ROW()+J$1*bout/traydist+trays+3+ROW()&gt;1,OFFSET($E386,-2*ROW()+J$1*bout/traydist+trays+3,0),0)</f>
        <v>0</v>
      </c>
      <c r="K386" s="6">
        <f aca="true" ca="1" t="shared" si="66" ref="K386:K400">IF(ROW()-1&gt;bout*K$1/traydist,OFFSET($E386,-bout*K$1/traydist,0),0)</f>
        <v>0</v>
      </c>
      <c r="L386" s="6">
        <f aca="true" ca="1" t="shared" si="67" ref="L386:L400">IF(-2*ROW()+L$1*bout/traydist+trays+3+ROW()&gt;1,OFFSET($E386,-2*ROW()+L$1*bout/traydist+trays+3,0),0)</f>
        <v>0</v>
      </c>
      <c r="M386" s="6">
        <f aca="true" ca="1" t="shared" si="68" ref="M386:M400">IF(ROW()-1&gt;bout*M$1/traydist,OFFSET($E386,-bout*M$1/traydist,0),0)</f>
        <v>0</v>
      </c>
      <c r="N386" s="6">
        <f aca="true" ca="1" t="shared" si="69" ref="N386:N400">IF(-2*ROW()+N$1*bout/traydist+trays+3+ROW()&gt;1,OFFSET($E386,-2*ROW()+N$1*bout/traydist+trays+3,0),0)</f>
        <v>0</v>
      </c>
      <c r="O386" s="6">
        <f t="shared" si="60"/>
        <v>0</v>
      </c>
    </row>
    <row r="387" spans="4:15" ht="12.75">
      <c r="D387" s="6">
        <f>D386+TrayWtInput!$F$3</f>
        <v>220.5</v>
      </c>
      <c r="F387" s="6">
        <f ca="1" t="shared" si="61"/>
        <v>0</v>
      </c>
      <c r="G387" s="6">
        <f ca="1" t="shared" si="62"/>
        <v>0</v>
      </c>
      <c r="H387" s="6">
        <f ca="1" t="shared" si="63"/>
        <v>0</v>
      </c>
      <c r="I387" s="6">
        <f ca="1" t="shared" si="64"/>
        <v>0</v>
      </c>
      <c r="J387" s="6">
        <f ca="1" t="shared" si="65"/>
        <v>0</v>
      </c>
      <c r="K387" s="6">
        <f ca="1" t="shared" si="66"/>
        <v>0</v>
      </c>
      <c r="L387" s="6">
        <f ca="1" t="shared" si="67"/>
        <v>0</v>
      </c>
      <c r="M387" s="6">
        <f ca="1" t="shared" si="68"/>
        <v>0</v>
      </c>
      <c r="N387" s="6">
        <f ca="1" t="shared" si="69"/>
        <v>0</v>
      </c>
      <c r="O387" s="6">
        <f t="shared" si="60"/>
        <v>0</v>
      </c>
    </row>
    <row r="388" spans="4:15" ht="12.75">
      <c r="D388" s="6">
        <f>D387+TrayWtInput!$F$3</f>
        <v>221</v>
      </c>
      <c r="F388" s="6">
        <f ca="1" t="shared" si="61"/>
        <v>0</v>
      </c>
      <c r="G388" s="6">
        <f ca="1" t="shared" si="62"/>
        <v>0</v>
      </c>
      <c r="H388" s="6">
        <f ca="1" t="shared" si="63"/>
        <v>0</v>
      </c>
      <c r="I388" s="6">
        <f ca="1" t="shared" si="64"/>
        <v>0</v>
      </c>
      <c r="J388" s="6">
        <f ca="1" t="shared" si="65"/>
        <v>0</v>
      </c>
      <c r="K388" s="6">
        <f ca="1" t="shared" si="66"/>
        <v>0</v>
      </c>
      <c r="L388" s="6">
        <f ca="1" t="shared" si="67"/>
        <v>0</v>
      </c>
      <c r="M388" s="6">
        <f ca="1" t="shared" si="68"/>
        <v>0</v>
      </c>
      <c r="N388" s="6">
        <f ca="1" t="shared" si="69"/>
        <v>0</v>
      </c>
      <c r="O388" s="6">
        <f t="shared" si="60"/>
        <v>0</v>
      </c>
    </row>
    <row r="389" spans="4:15" ht="12.75">
      <c r="D389" s="6">
        <f>D388+TrayWtInput!$F$3</f>
        <v>221.5</v>
      </c>
      <c r="F389" s="6">
        <f ca="1" t="shared" si="61"/>
        <v>0</v>
      </c>
      <c r="G389" s="6">
        <f ca="1" t="shared" si="62"/>
        <v>0</v>
      </c>
      <c r="H389" s="6">
        <f ca="1" t="shared" si="63"/>
        <v>0</v>
      </c>
      <c r="I389" s="6">
        <f ca="1" t="shared" si="64"/>
        <v>0</v>
      </c>
      <c r="J389" s="6">
        <f ca="1" t="shared" si="65"/>
        <v>0</v>
      </c>
      <c r="K389" s="6">
        <f ca="1" t="shared" si="66"/>
        <v>0</v>
      </c>
      <c r="L389" s="6">
        <f ca="1" t="shared" si="67"/>
        <v>0</v>
      </c>
      <c r="M389" s="6">
        <f ca="1" t="shared" si="68"/>
        <v>0</v>
      </c>
      <c r="N389" s="6">
        <f ca="1" t="shared" si="69"/>
        <v>0</v>
      </c>
      <c r="O389" s="6">
        <f t="shared" si="60"/>
        <v>0</v>
      </c>
    </row>
    <row r="390" spans="4:15" ht="12.75">
      <c r="D390" s="6">
        <f>D389+TrayWtInput!$F$3</f>
        <v>222</v>
      </c>
      <c r="F390" s="6">
        <f ca="1" t="shared" si="61"/>
        <v>0</v>
      </c>
      <c r="G390" s="6">
        <f ca="1" t="shared" si="62"/>
        <v>0</v>
      </c>
      <c r="H390" s="6">
        <f ca="1" t="shared" si="63"/>
        <v>0</v>
      </c>
      <c r="I390" s="6">
        <f ca="1" t="shared" si="64"/>
        <v>0</v>
      </c>
      <c r="J390" s="6">
        <f ca="1" t="shared" si="65"/>
        <v>0</v>
      </c>
      <c r="K390" s="6">
        <f ca="1" t="shared" si="66"/>
        <v>0</v>
      </c>
      <c r="L390" s="6">
        <f ca="1" t="shared" si="67"/>
        <v>0</v>
      </c>
      <c r="M390" s="6">
        <f ca="1" t="shared" si="68"/>
        <v>0</v>
      </c>
      <c r="N390" s="6">
        <f ca="1" t="shared" si="69"/>
        <v>0</v>
      </c>
      <c r="O390" s="6">
        <f t="shared" si="60"/>
        <v>0</v>
      </c>
    </row>
    <row r="391" spans="4:15" ht="12.75">
      <c r="D391" s="6">
        <f>D390+TrayWtInput!$F$3</f>
        <v>222.5</v>
      </c>
      <c r="F391" s="6">
        <f ca="1" t="shared" si="61"/>
        <v>0</v>
      </c>
      <c r="G391" s="6">
        <f ca="1" t="shared" si="62"/>
        <v>0</v>
      </c>
      <c r="H391" s="6">
        <f ca="1" t="shared" si="63"/>
        <v>0</v>
      </c>
      <c r="I391" s="6">
        <f ca="1" t="shared" si="64"/>
        <v>0</v>
      </c>
      <c r="J391" s="6">
        <f ca="1" t="shared" si="65"/>
        <v>0</v>
      </c>
      <c r="K391" s="6">
        <f ca="1" t="shared" si="66"/>
        <v>0</v>
      </c>
      <c r="L391" s="6">
        <f ca="1" t="shared" si="67"/>
        <v>0</v>
      </c>
      <c r="M391" s="6">
        <f ca="1" t="shared" si="68"/>
        <v>0</v>
      </c>
      <c r="N391" s="6">
        <f ca="1" t="shared" si="69"/>
        <v>0</v>
      </c>
      <c r="O391" s="6">
        <f t="shared" si="60"/>
        <v>0</v>
      </c>
    </row>
    <row r="392" spans="4:15" ht="12.75">
      <c r="D392" s="6">
        <f>D391+TrayWtInput!$F$3</f>
        <v>223</v>
      </c>
      <c r="F392" s="6">
        <f ca="1" t="shared" si="61"/>
        <v>0</v>
      </c>
      <c r="G392" s="6">
        <f ca="1" t="shared" si="62"/>
        <v>0</v>
      </c>
      <c r="H392" s="6">
        <f ca="1" t="shared" si="63"/>
        <v>0</v>
      </c>
      <c r="I392" s="6">
        <f ca="1" t="shared" si="64"/>
        <v>0</v>
      </c>
      <c r="J392" s="6">
        <f ca="1" t="shared" si="65"/>
        <v>0</v>
      </c>
      <c r="K392" s="6">
        <f ca="1" t="shared" si="66"/>
        <v>0</v>
      </c>
      <c r="L392" s="6">
        <f ca="1" t="shared" si="67"/>
        <v>0</v>
      </c>
      <c r="M392" s="6">
        <f ca="1" t="shared" si="68"/>
        <v>0</v>
      </c>
      <c r="N392" s="6">
        <f ca="1" t="shared" si="69"/>
        <v>0</v>
      </c>
      <c r="O392" s="6">
        <f t="shared" si="60"/>
        <v>0</v>
      </c>
    </row>
    <row r="393" spans="4:15" ht="12.75">
      <c r="D393" s="6">
        <f>D392+TrayWtInput!$F$3</f>
        <v>223.5</v>
      </c>
      <c r="F393" s="6">
        <f ca="1" t="shared" si="61"/>
        <v>0</v>
      </c>
      <c r="G393" s="6">
        <f ca="1" t="shared" si="62"/>
        <v>0</v>
      </c>
      <c r="H393" s="6">
        <f ca="1" t="shared" si="63"/>
        <v>0</v>
      </c>
      <c r="I393" s="6">
        <f ca="1" t="shared" si="64"/>
        <v>0</v>
      </c>
      <c r="J393" s="6">
        <f ca="1" t="shared" si="65"/>
        <v>0</v>
      </c>
      <c r="K393" s="6">
        <f ca="1" t="shared" si="66"/>
        <v>0</v>
      </c>
      <c r="L393" s="6">
        <f ca="1" t="shared" si="67"/>
        <v>0</v>
      </c>
      <c r="M393" s="6">
        <f ca="1" t="shared" si="68"/>
        <v>0</v>
      </c>
      <c r="N393" s="6">
        <f ca="1" t="shared" si="69"/>
        <v>0</v>
      </c>
      <c r="O393" s="6">
        <f t="shared" si="60"/>
        <v>0</v>
      </c>
    </row>
    <row r="394" spans="4:15" ht="12.75">
      <c r="D394" s="6">
        <f>D393+TrayWtInput!$F$3</f>
        <v>224</v>
      </c>
      <c r="F394" s="6">
        <f ca="1" t="shared" si="61"/>
        <v>0</v>
      </c>
      <c r="G394" s="6">
        <f ca="1" t="shared" si="62"/>
        <v>0</v>
      </c>
      <c r="H394" s="6">
        <f ca="1" t="shared" si="63"/>
        <v>0</v>
      </c>
      <c r="I394" s="6">
        <f ca="1" t="shared" si="64"/>
        <v>0</v>
      </c>
      <c r="J394" s="6">
        <f ca="1" t="shared" si="65"/>
        <v>0</v>
      </c>
      <c r="K394" s="6">
        <f ca="1" t="shared" si="66"/>
        <v>0</v>
      </c>
      <c r="L394" s="6">
        <f ca="1" t="shared" si="67"/>
        <v>0</v>
      </c>
      <c r="M394" s="6">
        <f ca="1" t="shared" si="68"/>
        <v>0</v>
      </c>
      <c r="N394" s="6">
        <f ca="1" t="shared" si="69"/>
        <v>0</v>
      </c>
      <c r="O394" s="6">
        <f t="shared" si="60"/>
        <v>0</v>
      </c>
    </row>
    <row r="395" spans="4:15" ht="12.75">
      <c r="D395" s="6">
        <f>D394+TrayWtInput!$F$3</f>
        <v>224.5</v>
      </c>
      <c r="F395" s="6">
        <f ca="1" t="shared" si="61"/>
        <v>0</v>
      </c>
      <c r="G395" s="6">
        <f ca="1" t="shared" si="62"/>
        <v>0</v>
      </c>
      <c r="H395" s="6">
        <f ca="1" t="shared" si="63"/>
        <v>0</v>
      </c>
      <c r="I395" s="6">
        <f ca="1" t="shared" si="64"/>
        <v>0</v>
      </c>
      <c r="J395" s="6">
        <f ca="1" t="shared" si="65"/>
        <v>0</v>
      </c>
      <c r="K395" s="6">
        <f ca="1" t="shared" si="66"/>
        <v>0</v>
      </c>
      <c r="L395" s="6">
        <f ca="1" t="shared" si="67"/>
        <v>0</v>
      </c>
      <c r="M395" s="6">
        <f ca="1" t="shared" si="68"/>
        <v>0</v>
      </c>
      <c r="N395" s="6">
        <f ca="1" t="shared" si="69"/>
        <v>0</v>
      </c>
      <c r="O395" s="6">
        <f t="shared" si="60"/>
        <v>0</v>
      </c>
    </row>
    <row r="396" spans="4:15" ht="12.75">
      <c r="D396" s="6">
        <f>D395+TrayWtInput!$F$3</f>
        <v>225</v>
      </c>
      <c r="F396" s="6">
        <f ca="1" t="shared" si="61"/>
        <v>0</v>
      </c>
      <c r="G396" s="6">
        <f ca="1" t="shared" si="62"/>
        <v>0</v>
      </c>
      <c r="H396" s="6">
        <f ca="1" t="shared" si="63"/>
        <v>0</v>
      </c>
      <c r="I396" s="6">
        <f ca="1" t="shared" si="64"/>
        <v>0</v>
      </c>
      <c r="J396" s="6">
        <f ca="1" t="shared" si="65"/>
        <v>0</v>
      </c>
      <c r="K396" s="6">
        <f ca="1" t="shared" si="66"/>
        <v>0</v>
      </c>
      <c r="L396" s="6">
        <f ca="1" t="shared" si="67"/>
        <v>0</v>
      </c>
      <c r="M396" s="6">
        <f ca="1" t="shared" si="68"/>
        <v>0</v>
      </c>
      <c r="N396" s="6">
        <f ca="1" t="shared" si="69"/>
        <v>0</v>
      </c>
      <c r="O396" s="6">
        <f t="shared" si="60"/>
        <v>0</v>
      </c>
    </row>
    <row r="397" spans="4:15" ht="12.75">
      <c r="D397" s="6">
        <f>D396+TrayWtInput!$F$3</f>
        <v>225.5</v>
      </c>
      <c r="F397" s="6">
        <f ca="1" t="shared" si="61"/>
        <v>0</v>
      </c>
      <c r="G397" s="6">
        <f ca="1" t="shared" si="62"/>
        <v>0</v>
      </c>
      <c r="H397" s="6">
        <f ca="1" t="shared" si="63"/>
        <v>0</v>
      </c>
      <c r="I397" s="6">
        <f ca="1" t="shared" si="64"/>
        <v>0</v>
      </c>
      <c r="J397" s="6">
        <f ca="1" t="shared" si="65"/>
        <v>0</v>
      </c>
      <c r="K397" s="6">
        <f ca="1" t="shared" si="66"/>
        <v>0</v>
      </c>
      <c r="L397" s="6">
        <f ca="1" t="shared" si="67"/>
        <v>0</v>
      </c>
      <c r="M397" s="6">
        <f ca="1" t="shared" si="68"/>
        <v>0</v>
      </c>
      <c r="N397" s="6">
        <f ca="1" t="shared" si="69"/>
        <v>0</v>
      </c>
      <c r="O397" s="6">
        <f t="shared" si="60"/>
        <v>0</v>
      </c>
    </row>
    <row r="398" spans="4:15" ht="12.75">
      <c r="D398" s="6">
        <f>D397+TrayWtInput!$F$3</f>
        <v>226</v>
      </c>
      <c r="F398" s="6">
        <f ca="1" t="shared" si="61"/>
        <v>0</v>
      </c>
      <c r="G398" s="6">
        <f ca="1" t="shared" si="62"/>
        <v>0</v>
      </c>
      <c r="H398" s="6">
        <f ca="1" t="shared" si="63"/>
        <v>0</v>
      </c>
      <c r="I398" s="6">
        <f ca="1" t="shared" si="64"/>
        <v>0</v>
      </c>
      <c r="J398" s="6">
        <f ca="1" t="shared" si="65"/>
        <v>0</v>
      </c>
      <c r="K398" s="6">
        <f ca="1" t="shared" si="66"/>
        <v>0</v>
      </c>
      <c r="L398" s="6">
        <f ca="1" t="shared" si="67"/>
        <v>0</v>
      </c>
      <c r="M398" s="6">
        <f ca="1" t="shared" si="68"/>
        <v>0</v>
      </c>
      <c r="N398" s="6">
        <f ca="1" t="shared" si="69"/>
        <v>0</v>
      </c>
      <c r="O398" s="6">
        <f t="shared" si="60"/>
        <v>0</v>
      </c>
    </row>
    <row r="399" spans="4:15" ht="12.75">
      <c r="D399" s="6">
        <f>D398+TrayWtInput!$F$3</f>
        <v>226.5</v>
      </c>
      <c r="F399" s="6">
        <f ca="1" t="shared" si="61"/>
        <v>0</v>
      </c>
      <c r="G399" s="6">
        <f ca="1" t="shared" si="62"/>
        <v>0</v>
      </c>
      <c r="H399" s="6">
        <f ca="1" t="shared" si="63"/>
        <v>0</v>
      </c>
      <c r="I399" s="6">
        <f ca="1" t="shared" si="64"/>
        <v>0</v>
      </c>
      <c r="J399" s="6">
        <f ca="1" t="shared" si="65"/>
        <v>0</v>
      </c>
      <c r="K399" s="6">
        <f ca="1" t="shared" si="66"/>
        <v>0</v>
      </c>
      <c r="L399" s="6">
        <f ca="1" t="shared" si="67"/>
        <v>0</v>
      </c>
      <c r="M399" s="6">
        <f ca="1" t="shared" si="68"/>
        <v>0</v>
      </c>
      <c r="N399" s="6">
        <f ca="1" t="shared" si="69"/>
        <v>0</v>
      </c>
      <c r="O399" s="6">
        <f t="shared" si="60"/>
        <v>0</v>
      </c>
    </row>
    <row r="400" spans="4:15" ht="12.75">
      <c r="D400" s="6">
        <f>D399+TrayWtInput!$F$3</f>
        <v>227</v>
      </c>
      <c r="F400" s="6">
        <f ca="1" t="shared" si="61"/>
        <v>0</v>
      </c>
      <c r="G400" s="6">
        <f ca="1" t="shared" si="62"/>
        <v>0</v>
      </c>
      <c r="H400" s="6">
        <f ca="1" t="shared" si="63"/>
        <v>0</v>
      </c>
      <c r="I400" s="6">
        <f ca="1" t="shared" si="64"/>
        <v>0</v>
      </c>
      <c r="J400" s="6">
        <f ca="1" t="shared" si="65"/>
        <v>0</v>
      </c>
      <c r="K400" s="6">
        <f ca="1" t="shared" si="66"/>
        <v>0</v>
      </c>
      <c r="L400" s="6">
        <f ca="1" t="shared" si="67"/>
        <v>0</v>
      </c>
      <c r="M400" s="6">
        <f ca="1" t="shared" si="68"/>
        <v>0</v>
      </c>
      <c r="N400" s="6">
        <f ca="1" t="shared" si="69"/>
        <v>0</v>
      </c>
      <c r="O400" s="6">
        <f t="shared" si="60"/>
        <v>0</v>
      </c>
    </row>
  </sheetData>
  <sheetProtection password="DD5F"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T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6" width="8.8515625" style="0" customWidth="1"/>
    <col min="7" max="14" width="8.8515625" style="46" customWidth="1"/>
    <col min="15" max="16384" width="8.8515625" style="0" customWidth="1"/>
  </cols>
  <sheetData>
    <row r="1" spans="1:14" s="42" customFormat="1" ht="57" thickBot="1">
      <c r="A1" s="48" t="s">
        <v>0</v>
      </c>
      <c r="B1" s="48" t="s">
        <v>7</v>
      </c>
      <c r="C1" s="48" t="s">
        <v>8</v>
      </c>
      <c r="D1" s="48" t="s">
        <v>37</v>
      </c>
      <c r="G1" s="44" t="s">
        <v>23</v>
      </c>
      <c r="H1" s="44" t="s">
        <v>24</v>
      </c>
      <c r="I1" s="44"/>
      <c r="J1" s="44"/>
      <c r="K1" s="44" t="s">
        <v>17</v>
      </c>
      <c r="L1" s="44" t="s">
        <v>18</v>
      </c>
      <c r="M1" s="44"/>
      <c r="N1" s="44"/>
    </row>
    <row r="2" spans="1:12" ht="12.75">
      <c r="A2" s="47">
        <f aca="true" t="shared" si="0" ref="A2:A30">IF(ISNUMBER(maxbout),ROUND((ROW()-2)*(maxbout-4)/28+4,0),(ROW()+2)*2*traydist*scale)</f>
        <v>4</v>
      </c>
      <c r="B2" s="19" t="e">
        <v>#DIV/0!</v>
      </c>
      <c r="C2" s="19">
        <v>0.42096027573765404</v>
      </c>
      <c r="D2" s="43">
        <f>40*AVERAGE(G2:H2)</f>
        <v>362.875</v>
      </c>
      <c r="E2" s="46" t="e">
        <f aca="true" t="shared" si="1" ref="E2:E30">IF(MIN(B2:C2)&lt;0.4,A2,0)</f>
        <v>#DIV/0!</v>
      </c>
      <c r="F2" s="19"/>
      <c r="G2" s="45">
        <v>0</v>
      </c>
      <c r="H2" s="45">
        <v>18.14375</v>
      </c>
      <c r="J2" s="46" t="s">
        <v>0</v>
      </c>
      <c r="K2" s="46">
        <f>STDEV(A2:A13)</f>
        <v>3.605551275463989</v>
      </c>
      <c r="L2" s="45">
        <v>7.211102550927978</v>
      </c>
    </row>
    <row r="3" spans="1:12" ht="12.75">
      <c r="A3" s="47">
        <f t="shared" si="0"/>
        <v>5</v>
      </c>
      <c r="B3" s="19">
        <v>0.283021817559998</v>
      </c>
      <c r="C3" s="19">
        <v>0.28487769305896526</v>
      </c>
      <c r="D3" s="43">
        <f aca="true" t="shared" si="2" ref="D3:D30">40*AVERAGE(G3:H3)</f>
        <v>786.4</v>
      </c>
      <c r="E3" s="46">
        <f t="shared" si="1"/>
        <v>5</v>
      </c>
      <c r="F3" s="19"/>
      <c r="G3" s="45">
        <v>19.66</v>
      </c>
      <c r="H3" s="45">
        <v>19.66</v>
      </c>
      <c r="J3" s="46" t="s">
        <v>19</v>
      </c>
      <c r="K3" s="46" t="e">
        <f>STDEV(wts)</f>
        <v>#REF!</v>
      </c>
      <c r="L3" s="45">
        <v>4.831215880061299</v>
      </c>
    </row>
    <row r="4" spans="1:8" ht="12.75">
      <c r="A4" s="47">
        <f t="shared" si="0"/>
        <v>6</v>
      </c>
      <c r="B4" s="19">
        <v>0.3494112739192509</v>
      </c>
      <c r="C4" s="19">
        <v>0.5056304020028705</v>
      </c>
      <c r="D4" s="43">
        <f t="shared" si="2"/>
        <v>655.3333333333333</v>
      </c>
      <c r="E4" s="46">
        <f t="shared" si="1"/>
        <v>6</v>
      </c>
      <c r="F4" s="19"/>
      <c r="G4" s="45">
        <v>16.38333333333333</v>
      </c>
      <c r="H4" s="45">
        <v>16.383333333333333</v>
      </c>
    </row>
    <row r="5" spans="1:8" ht="12.75">
      <c r="A5" s="47">
        <f t="shared" si="0"/>
        <v>7</v>
      </c>
      <c r="B5" s="19">
        <v>0.333790267757159</v>
      </c>
      <c r="C5" s="19">
        <v>0.3338240260829227</v>
      </c>
      <c r="D5" s="43">
        <f t="shared" si="2"/>
        <v>561.7142857142858</v>
      </c>
      <c r="E5" s="46">
        <f t="shared" si="1"/>
        <v>7</v>
      </c>
      <c r="F5" s="19"/>
      <c r="G5" s="45">
        <v>14.042857142857143</v>
      </c>
      <c r="H5" s="45">
        <v>14.042857142857144</v>
      </c>
    </row>
    <row r="6" spans="1:11" ht="12.75">
      <c r="A6" s="47">
        <f t="shared" si="0"/>
        <v>8</v>
      </c>
      <c r="B6" s="19">
        <v>0.2616039279509895</v>
      </c>
      <c r="C6" s="19">
        <v>0.6676161392868497</v>
      </c>
      <c r="D6" s="43">
        <f t="shared" si="2"/>
        <v>491.4999999999999</v>
      </c>
      <c r="E6" s="46">
        <f t="shared" si="1"/>
        <v>8</v>
      </c>
      <c r="F6" s="19"/>
      <c r="G6" s="45">
        <v>12.2875</v>
      </c>
      <c r="H6" s="45">
        <v>12.287499999999998</v>
      </c>
      <c r="J6" s="46">
        <f>MAX(E2:E30)</f>
        <v>9</v>
      </c>
      <c r="K6" s="46">
        <f>MATCH(J6,A2:A30)+1</f>
        <v>7</v>
      </c>
    </row>
    <row r="7" spans="1:8" ht="12.75">
      <c r="A7" s="47">
        <f t="shared" si="0"/>
        <v>9</v>
      </c>
      <c r="B7" s="19">
        <v>0.2507769575323848</v>
      </c>
      <c r="C7" s="19">
        <v>0.9916519514954308</v>
      </c>
      <c r="D7" s="43">
        <f t="shared" si="2"/>
        <v>436.8888888888888</v>
      </c>
      <c r="E7" s="46">
        <f t="shared" si="1"/>
        <v>9</v>
      </c>
      <c r="F7" s="19"/>
      <c r="G7" s="45">
        <v>10.922222222222222</v>
      </c>
      <c r="H7" s="45">
        <v>10.92222222222222</v>
      </c>
    </row>
    <row r="8" spans="1:11" ht="12.75">
      <c r="A8" s="47">
        <f t="shared" si="0"/>
        <v>10</v>
      </c>
      <c r="B8" s="19">
        <v>0.4281581090416381</v>
      </c>
      <c r="C8" s="19">
        <v>1.0328137699920468</v>
      </c>
      <c r="D8" s="43">
        <f t="shared" si="2"/>
        <v>393.2</v>
      </c>
      <c r="E8" s="46">
        <f t="shared" si="1"/>
        <v>0</v>
      </c>
      <c r="F8" s="19"/>
      <c r="G8" s="45">
        <v>9.83</v>
      </c>
      <c r="H8" s="45">
        <v>9.83</v>
      </c>
      <c r="J8" s="46" t="s">
        <v>44</v>
      </c>
      <c r="K8" s="46">
        <v>1</v>
      </c>
    </row>
    <row r="9" spans="1:8" ht="12.75">
      <c r="A9" s="47">
        <f t="shared" si="0"/>
        <v>11</v>
      </c>
      <c r="B9" s="19">
        <v>0.5385124622568822</v>
      </c>
      <c r="C9" s="19">
        <v>0.8996807345920006</v>
      </c>
      <c r="D9" s="43">
        <f t="shared" si="2"/>
        <v>357.45454545454544</v>
      </c>
      <c r="E9" s="46">
        <f t="shared" si="1"/>
        <v>0</v>
      </c>
      <c r="F9" s="19"/>
      <c r="G9" s="45">
        <v>8.936363636363636</v>
      </c>
      <c r="H9" s="45">
        <v>8.936363636363636</v>
      </c>
    </row>
    <row r="10" spans="1:8" ht="12.75">
      <c r="A10" s="47">
        <f t="shared" si="0"/>
        <v>12</v>
      </c>
      <c r="B10" s="19">
        <v>0.6505195086609272</v>
      </c>
      <c r="C10" s="19">
        <v>0.7107801654114895</v>
      </c>
      <c r="D10" s="43">
        <f t="shared" si="2"/>
        <v>327.66666666666663</v>
      </c>
      <c r="E10" s="46">
        <f t="shared" si="1"/>
        <v>0</v>
      </c>
      <c r="F10" s="19"/>
      <c r="G10" s="45">
        <v>8.191666666666666</v>
      </c>
      <c r="H10" s="45">
        <v>8.191666666666668</v>
      </c>
    </row>
    <row r="11" spans="1:8" ht="12.75">
      <c r="A11" s="47">
        <f t="shared" si="0"/>
        <v>13</v>
      </c>
      <c r="B11" s="19">
        <v>0.7372120058307563</v>
      </c>
      <c r="C11" s="19">
        <v>0.7372120058307556</v>
      </c>
      <c r="D11" s="43">
        <f t="shared" si="2"/>
        <v>302.46153846153845</v>
      </c>
      <c r="E11" s="46">
        <f t="shared" si="1"/>
        <v>0</v>
      </c>
      <c r="F11" s="19"/>
      <c r="G11" s="45">
        <v>7.561538461538461</v>
      </c>
      <c r="H11" s="45">
        <v>7.561538461538462</v>
      </c>
    </row>
    <row r="12" spans="1:20" ht="12.75">
      <c r="A12" s="47">
        <f t="shared" si="0"/>
        <v>14</v>
      </c>
      <c r="B12" s="19">
        <v>0.8135759320677102</v>
      </c>
      <c r="C12" s="19">
        <v>0.8135759320677102</v>
      </c>
      <c r="D12" s="43">
        <f t="shared" si="2"/>
        <v>280.85714285714283</v>
      </c>
      <c r="E12" s="46">
        <f t="shared" si="1"/>
        <v>0</v>
      </c>
      <c r="F12" s="19"/>
      <c r="G12" s="45">
        <v>7.021428571428571</v>
      </c>
      <c r="H12" s="45">
        <v>7.021428571428571</v>
      </c>
      <c r="R12">
        <v>0</v>
      </c>
      <c r="S12">
        <v>0.15</v>
      </c>
      <c r="T12">
        <v>0.25</v>
      </c>
    </row>
    <row r="13" spans="1:20" ht="12.75">
      <c r="A13" s="47">
        <f t="shared" si="0"/>
        <v>15</v>
      </c>
      <c r="B13" s="19">
        <v>0.8841689608738122</v>
      </c>
      <c r="C13" s="19">
        <v>0.8838117983203926</v>
      </c>
      <c r="D13" s="43">
        <f t="shared" si="2"/>
        <v>262.1333333333333</v>
      </c>
      <c r="E13" s="46">
        <f t="shared" si="1"/>
        <v>0</v>
      </c>
      <c r="F13" s="19"/>
      <c r="G13" s="45">
        <v>6.553333333333333</v>
      </c>
      <c r="H13" s="45">
        <v>6.553333333333333</v>
      </c>
      <c r="R13" t="e">
        <f>J6</f>
        <v>#DIV/0!</v>
      </c>
      <c r="S13">
        <v>0.15</v>
      </c>
      <c r="T13">
        <v>0.25</v>
      </c>
    </row>
    <row r="14" spans="1:8" ht="12.75">
      <c r="A14" s="47">
        <f t="shared" si="0"/>
        <v>16</v>
      </c>
      <c r="B14" s="19">
        <v>0.948882383720913</v>
      </c>
      <c r="C14" s="19">
        <v>0.9488823837209134</v>
      </c>
      <c r="D14" s="43">
        <f t="shared" si="2"/>
        <v>245.74999999999994</v>
      </c>
      <c r="E14" s="46">
        <f t="shared" si="1"/>
        <v>0</v>
      </c>
      <c r="F14" s="19"/>
      <c r="G14" s="45">
        <v>6.14375</v>
      </c>
      <c r="H14" s="45">
        <v>6.143749999999999</v>
      </c>
    </row>
    <row r="15" spans="1:8" ht="12.75">
      <c r="A15" s="47">
        <f t="shared" si="0"/>
        <v>17</v>
      </c>
      <c r="B15" s="19">
        <v>0.9892721920633581</v>
      </c>
      <c r="C15" s="19">
        <v>0.9995966602346871</v>
      </c>
      <c r="D15" s="43">
        <f t="shared" si="2"/>
        <v>231.2941176470588</v>
      </c>
      <c r="E15" s="46">
        <f t="shared" si="1"/>
        <v>0</v>
      </c>
      <c r="F15" s="19"/>
      <c r="G15" s="45">
        <v>5.782352941176471</v>
      </c>
      <c r="H15" s="45">
        <v>5.78235294117647</v>
      </c>
    </row>
    <row r="16" spans="1:8" ht="12.75">
      <c r="A16" s="47">
        <f t="shared" si="0"/>
        <v>18</v>
      </c>
      <c r="B16" s="19">
        <v>1.0462520643767936</v>
      </c>
      <c r="C16" s="19">
        <v>1.0564040224598603</v>
      </c>
      <c r="D16" s="43">
        <f t="shared" si="2"/>
        <v>218.4444444444444</v>
      </c>
      <c r="E16" s="46">
        <f t="shared" si="1"/>
        <v>0</v>
      </c>
      <c r="F16" s="19"/>
      <c r="G16" s="45">
        <v>5.461111111111111</v>
      </c>
      <c r="H16" s="45">
        <v>5.46111111111111</v>
      </c>
    </row>
    <row r="17" spans="1:8" ht="12.75">
      <c r="A17" s="47">
        <f t="shared" si="0"/>
        <v>19</v>
      </c>
      <c r="B17" s="19">
        <v>1.1006793613568435</v>
      </c>
      <c r="C17" s="19">
        <v>1.1111291943507913</v>
      </c>
      <c r="D17" s="43">
        <f t="shared" si="2"/>
        <v>206.9473684210526</v>
      </c>
      <c r="E17" s="46">
        <f t="shared" si="1"/>
        <v>0</v>
      </c>
      <c r="F17" s="19"/>
      <c r="G17" s="45">
        <v>5.173684210526315</v>
      </c>
      <c r="H17" s="45">
        <v>5.173684210526315</v>
      </c>
    </row>
    <row r="18" spans="1:8" ht="12.75">
      <c r="A18" s="47">
        <f t="shared" si="0"/>
        <v>20</v>
      </c>
      <c r="B18" s="19">
        <v>1.1520794049727419</v>
      </c>
      <c r="C18" s="19">
        <v>1.216677247581363</v>
      </c>
      <c r="D18" s="43">
        <f t="shared" si="2"/>
        <v>196.59999999999997</v>
      </c>
      <c r="E18" s="46">
        <f t="shared" si="1"/>
        <v>0</v>
      </c>
      <c r="F18" s="19"/>
      <c r="G18" s="45">
        <v>4.915</v>
      </c>
      <c r="H18" s="45">
        <v>4.914999999999999</v>
      </c>
    </row>
    <row r="19" spans="1:8" ht="12.75">
      <c r="A19" s="47">
        <f t="shared" si="0"/>
        <v>21</v>
      </c>
      <c r="B19" s="19">
        <v>1.1909410022295726</v>
      </c>
      <c r="C19" s="19">
        <v>1.3572103370823</v>
      </c>
      <c r="D19" s="43">
        <f t="shared" si="2"/>
        <v>187.2380952380952</v>
      </c>
      <c r="E19" s="46">
        <f t="shared" si="1"/>
        <v>0</v>
      </c>
      <c r="F19" s="19"/>
      <c r="G19" s="45">
        <v>4.680952380952381</v>
      </c>
      <c r="H19" s="45">
        <v>4.68095238095238</v>
      </c>
    </row>
    <row r="20" spans="1:8" ht="12.75">
      <c r="A20" s="47">
        <f t="shared" si="0"/>
        <v>22</v>
      </c>
      <c r="B20" s="19">
        <v>1.2382381016543405</v>
      </c>
      <c r="C20" s="19">
        <v>1.508735435312443</v>
      </c>
      <c r="D20" s="43">
        <f t="shared" si="2"/>
        <v>178.72727272727272</v>
      </c>
      <c r="E20" s="46">
        <f t="shared" si="1"/>
        <v>0</v>
      </c>
      <c r="F20" s="19"/>
      <c r="G20" s="45">
        <v>4.468181818181818</v>
      </c>
      <c r="H20" s="45">
        <v>4.468181818181818</v>
      </c>
    </row>
    <row r="21" spans="1:8" ht="12.75">
      <c r="A21" s="47">
        <f t="shared" si="0"/>
        <v>23</v>
      </c>
      <c r="B21" s="19">
        <v>1.2837754539591921</v>
      </c>
      <c r="C21" s="19">
        <v>1.6519893885042225</v>
      </c>
      <c r="D21" s="43">
        <f t="shared" si="2"/>
        <v>170.9565217391304</v>
      </c>
      <c r="E21" s="46">
        <f t="shared" si="1"/>
        <v>0</v>
      </c>
      <c r="F21" s="19"/>
      <c r="G21" s="45">
        <v>4.27391304347826</v>
      </c>
      <c r="H21" s="45">
        <v>4.27391304347826</v>
      </c>
    </row>
    <row r="22" spans="1:8" ht="12.75">
      <c r="A22" s="47">
        <f t="shared" si="0"/>
        <v>24</v>
      </c>
      <c r="B22" s="19">
        <v>1.3277363840986947</v>
      </c>
      <c r="C22" s="19">
        <v>1.79341548510419</v>
      </c>
      <c r="D22" s="43">
        <f t="shared" si="2"/>
        <v>163.83333333333331</v>
      </c>
      <c r="E22" s="46">
        <f t="shared" si="1"/>
        <v>0</v>
      </c>
      <c r="F22" s="19"/>
      <c r="G22" s="45">
        <v>4.095833333333333</v>
      </c>
      <c r="H22" s="45">
        <v>4.095833333333332</v>
      </c>
    </row>
    <row r="23" spans="1:8" ht="12.75">
      <c r="A23" s="47">
        <f t="shared" si="0"/>
        <v>25</v>
      </c>
      <c r="B23" s="19">
        <v>1.3702744522683556</v>
      </c>
      <c r="C23" s="19">
        <v>1.9330474704408211</v>
      </c>
      <c r="D23" s="43">
        <f t="shared" si="2"/>
        <v>157.27999999999997</v>
      </c>
      <c r="E23" s="46">
        <f t="shared" si="1"/>
        <v>0</v>
      </c>
      <c r="F23" s="19"/>
      <c r="G23" s="45">
        <v>3.932</v>
      </c>
      <c r="H23" s="45">
        <v>3.9319999999999995</v>
      </c>
    </row>
    <row r="24" spans="1:8" ht="12.75">
      <c r="A24" s="47">
        <f t="shared" si="0"/>
        <v>26</v>
      </c>
      <c r="B24" s="19">
        <v>1.4115198030325138</v>
      </c>
      <c r="C24" s="19">
        <v>2.0676567330756104</v>
      </c>
      <c r="D24" s="43">
        <f t="shared" si="2"/>
        <v>151.23076923076923</v>
      </c>
      <c r="E24" s="46">
        <f t="shared" si="1"/>
        <v>0</v>
      </c>
      <c r="F24" s="19"/>
      <c r="G24" s="45">
        <v>3.7807692307692307</v>
      </c>
      <c r="H24" s="45">
        <v>3.78076923076923</v>
      </c>
    </row>
    <row r="25" spans="1:8" ht="12.75">
      <c r="A25" s="47">
        <f t="shared" si="0"/>
        <v>27</v>
      </c>
      <c r="B25" s="19">
        <v>1.4515838742126053</v>
      </c>
      <c r="C25" s="19">
        <v>2.2021278064437535</v>
      </c>
      <c r="D25" s="43">
        <f t="shared" si="2"/>
        <v>145.62962962962962</v>
      </c>
      <c r="E25" s="46">
        <f t="shared" si="1"/>
        <v>0</v>
      </c>
      <c r="F25" s="19"/>
      <c r="G25" s="45">
        <v>3.640740740740741</v>
      </c>
      <c r="H25" s="45">
        <v>3.640740740740741</v>
      </c>
    </row>
    <row r="26" spans="1:8" ht="12.75">
      <c r="A26" s="47">
        <f t="shared" si="0"/>
        <v>28</v>
      </c>
      <c r="B26" s="19">
        <v>1.4905629551060062</v>
      </c>
      <c r="C26" s="19">
        <v>2.333438185549785</v>
      </c>
      <c r="D26" s="43">
        <f t="shared" si="2"/>
        <v>140.42857142857144</v>
      </c>
      <c r="E26" s="46">
        <f t="shared" si="1"/>
        <v>0</v>
      </c>
      <c r="F26" s="19"/>
      <c r="G26" s="45">
        <v>3.5107142857142857</v>
      </c>
      <c r="H26" s="45">
        <v>3.510714285714286</v>
      </c>
    </row>
    <row r="27" spans="1:8" ht="12.75">
      <c r="A27" s="47">
        <f t="shared" si="0"/>
        <v>29</v>
      </c>
      <c r="B27" s="19">
        <v>1.5285409198445588</v>
      </c>
      <c r="C27" s="19">
        <v>2.300126806069744</v>
      </c>
      <c r="D27" s="43">
        <f t="shared" si="2"/>
        <v>135.58620689655172</v>
      </c>
      <c r="E27" s="46">
        <f t="shared" si="1"/>
        <v>0</v>
      </c>
      <c r="F27" s="19"/>
      <c r="G27" s="45">
        <v>3.389655172413793</v>
      </c>
      <c r="H27" s="45">
        <v>3.3896551724137924</v>
      </c>
    </row>
    <row r="28" spans="1:8" ht="12.75">
      <c r="A28" s="47">
        <f t="shared" si="0"/>
        <v>30</v>
      </c>
      <c r="B28" s="19">
        <v>1.5655913580463188</v>
      </c>
      <c r="C28" s="19">
        <v>2.2565611270611616</v>
      </c>
      <c r="D28" s="43">
        <f t="shared" si="2"/>
        <v>131.06666666666666</v>
      </c>
      <c r="E28" s="46">
        <f t="shared" si="1"/>
        <v>0</v>
      </c>
      <c r="F28" s="19"/>
      <c r="G28" s="45">
        <v>3.276666666666666</v>
      </c>
      <c r="H28" s="45">
        <v>3.2766666666666664</v>
      </c>
    </row>
    <row r="29" spans="1:8" ht="12.75">
      <c r="A29" s="47">
        <f t="shared" si="0"/>
        <v>31</v>
      </c>
      <c r="B29" s="19">
        <v>1.6017792575284635</v>
      </c>
      <c r="C29" s="19">
        <v>2.2093248181589344</v>
      </c>
      <c r="D29" s="43">
        <f t="shared" si="2"/>
        <v>126.83870967741936</v>
      </c>
      <c r="E29" s="46">
        <f t="shared" si="1"/>
        <v>0</v>
      </c>
      <c r="F29" s="19"/>
      <c r="G29" s="45">
        <v>3.1709677419354834</v>
      </c>
      <c r="H29" s="45">
        <v>3.1709677419354847</v>
      </c>
    </row>
    <row r="30" spans="1:8" ht="12.75">
      <c r="A30" s="47">
        <f t="shared" si="0"/>
        <v>32</v>
      </c>
      <c r="B30" s="19">
        <v>1.637162348992147</v>
      </c>
      <c r="C30" s="19">
        <v>2.154938793568791</v>
      </c>
      <c r="D30" s="43">
        <f t="shared" si="2"/>
        <v>122.875</v>
      </c>
      <c r="E30" s="46">
        <f t="shared" si="1"/>
        <v>0</v>
      </c>
      <c r="F30" s="19"/>
      <c r="G30" s="45">
        <v>3.071875</v>
      </c>
      <c r="H30" s="45">
        <v>3.071875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Cox</dc:creator>
  <cp:keywords/>
  <dc:description/>
  <cp:lastModifiedBy>Penny Clark-Hall</cp:lastModifiedBy>
  <cp:lastPrinted>2016-06-12T06:50:09Z</cp:lastPrinted>
  <dcterms:created xsi:type="dcterms:W3CDTF">2002-02-12T20:14:56Z</dcterms:created>
  <dcterms:modified xsi:type="dcterms:W3CDTF">2024-02-06T23:55:11Z</dcterms:modified>
  <cp:category/>
  <cp:version/>
  <cp:contentType/>
  <cp:contentStatus/>
</cp:coreProperties>
</file>